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120" yWindow="-120" windowWidth="28860" windowHeight="16116" tabRatio="788" firstSheet="2" activeTab="11"/>
  </bookViews>
  <sheets>
    <sheet name="Januar" sheetId="14" r:id="rId1"/>
    <sheet name="Februar" sheetId="15" r:id="rId2"/>
    <sheet name="März" sheetId="16" r:id="rId3"/>
    <sheet name="April" sheetId="17" r:id="rId4"/>
    <sheet name="Mai" sheetId="18" r:id="rId5"/>
    <sheet name="Juni" sheetId="19" r:id="rId6"/>
    <sheet name="Juli" sheetId="20" r:id="rId7"/>
    <sheet name="August" sheetId="21" r:id="rId8"/>
    <sheet name="September" sheetId="22" r:id="rId9"/>
    <sheet name="Oktober" sheetId="23" r:id="rId10"/>
    <sheet name="November" sheetId="24" r:id="rId11"/>
    <sheet name="Dezember" sheetId="25" r:id="rId12"/>
    <sheet name="Tabelle1" sheetId="26" r:id="rId13"/>
  </sheets>
  <definedNames>
    <definedName name="_xlnm.Print_Area" localSheetId="3">April!$A:$I</definedName>
    <definedName name="_xlnm.Print_Area" localSheetId="7">August!$A:$I</definedName>
    <definedName name="_xlnm.Print_Area" localSheetId="11">Dezember!$A:$I</definedName>
    <definedName name="_xlnm.Print_Area" localSheetId="1">Februar!$A:$I</definedName>
    <definedName name="_xlnm.Print_Area" localSheetId="0">Januar!$A:$I</definedName>
    <definedName name="_xlnm.Print_Area" localSheetId="6">Juli!$A:$I</definedName>
    <definedName name="_xlnm.Print_Area" localSheetId="5">Juni!$A:$I</definedName>
    <definedName name="_xlnm.Print_Area" localSheetId="4">Mai!$A:$I</definedName>
    <definedName name="_xlnm.Print_Area" localSheetId="2">März!$A:$I</definedName>
    <definedName name="_xlnm.Print_Area" localSheetId="10">November!$A:$I</definedName>
    <definedName name="_xlnm.Print_Area" localSheetId="9">Oktober!$A:$I</definedName>
    <definedName name="_xlnm.Print_Area" localSheetId="8">September!$A:$I</definedName>
    <definedName name="KalenderJahr">Januar!$K$5</definedName>
    <definedName name="SpaltenTitelBereich1..H12.1">Januar!$B$3</definedName>
    <definedName name="SpaltenTitelBereich1..H12.10">Oktober!$B$3</definedName>
    <definedName name="SpaltenTitelBereich1..H12.11">November!$B$3</definedName>
    <definedName name="SpaltenTitelBereich1..H12.12">Dezember!$B$3</definedName>
    <definedName name="SpaltenTitelBereich1..H12.2">Februar!$B$3</definedName>
    <definedName name="SpaltenTitelBereich1..H12.3">März!$B$3</definedName>
    <definedName name="SpaltenTitelBereich1..H12.4">April!$B$3</definedName>
    <definedName name="SpaltenTitelBereich1..H12.5">Mai!$B$3</definedName>
    <definedName name="SpaltenTitelBereich1..H12.6">Juni!$B$3</definedName>
    <definedName name="SpaltenTitelBereich1..H12.7">Juli!$B$3</definedName>
    <definedName name="SpaltenTitelBereich1..H12.8">August!$B$3</definedName>
    <definedName name="SpaltenTitelBereich1..H12.9">September!$B$3</definedName>
    <definedName name="SpaltenTitelBereich2..C14.1">Januar!$B$3</definedName>
    <definedName name="SpaltenTitelBereich2..C14.10">Oktober!$B$3</definedName>
    <definedName name="SpaltenTitelBereich2..C14.11">November!$B$3</definedName>
    <definedName name="SpaltenTitelBereich2..C14.12">Dezember!$B$3</definedName>
    <definedName name="SpaltenTitelBereich2..C14.2">Februar!$B$3</definedName>
    <definedName name="SpaltenTitelBereich2..C14.3">März!$B$3</definedName>
    <definedName name="SpaltenTitelBereich2..C14.4">April!$B$3</definedName>
    <definedName name="SpaltenTitelBereich2..C14.5">Mai!$B$3</definedName>
    <definedName name="SpaltenTitelBereich2..C14.6">Juni!$B$3</definedName>
    <definedName name="SpaltenTitelBereich2..C14.7">Juli!$B$3</definedName>
    <definedName name="SpaltenTitelBereich2..C14.8">August!$B$3</definedName>
    <definedName name="SpaltenTitelBereich2..C14.9">September!$B$3</definedName>
    <definedName name="TageUndWochen">{0,1,2,3,4,5,6} + {0;1;2;3;4;5}*7</definedName>
    <definedName name="Wochenanfang">Januar!$L$5</definedName>
    <definedName name="ZeilenTitelBereich1..K3">Januar!$K$4</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4" l="1"/>
  <c r="B2" i="15" l="1"/>
  <c r="B2" i="16"/>
  <c r="B2" i="18"/>
  <c r="B2" i="19"/>
  <c r="B2" i="20"/>
  <c r="B2" i="21"/>
  <c r="B2" i="22"/>
  <c r="B2" i="23"/>
  <c r="B2" i="24"/>
  <c r="B2" i="25"/>
  <c r="B14" i="15" a="1"/>
  <c r="C14" i="15" s="1"/>
  <c r="F12" i="15"/>
  <c r="B12" i="15"/>
  <c r="B12" i="15" a="1"/>
  <c r="G12" i="15" s="1"/>
  <c r="B10" i="15" a="1"/>
  <c r="G10" i="15" s="1"/>
  <c r="F8" i="15"/>
  <c r="D8" i="15"/>
  <c r="B8" i="15"/>
  <c r="B8" i="15" a="1"/>
  <c r="G8" i="15" s="1"/>
  <c r="D6" i="15"/>
  <c r="B6" i="15" a="1"/>
  <c r="G6" i="15" s="1"/>
  <c r="F4" i="15"/>
  <c r="B4" i="15" a="1"/>
  <c r="G4" i="15" s="1"/>
  <c r="G3" i="15" s="1"/>
  <c r="C14" i="16"/>
  <c r="B14" i="16" a="1"/>
  <c r="B14" i="16" s="1"/>
  <c r="B12" i="16" a="1"/>
  <c r="G12" i="16" s="1"/>
  <c r="B10" i="16" a="1"/>
  <c r="C10" i="16" s="1"/>
  <c r="G8" i="16"/>
  <c r="B8" i="16" a="1"/>
  <c r="C8" i="16" s="1"/>
  <c r="G6" i="16"/>
  <c r="C6" i="16"/>
  <c r="B6" i="16" a="1"/>
  <c r="B4" i="16" a="1"/>
  <c r="G4" i="16" s="1"/>
  <c r="G3" i="16" s="1"/>
  <c r="B14" i="17" a="1"/>
  <c r="C14" i="17" s="1"/>
  <c r="F12" i="17"/>
  <c r="B12" i="17" a="1"/>
  <c r="G12" i="17" s="1"/>
  <c r="B10" i="17" a="1"/>
  <c r="G10" i="17" s="1"/>
  <c r="F8" i="17"/>
  <c r="D8" i="17"/>
  <c r="B8" i="17"/>
  <c r="B8" i="17" a="1"/>
  <c r="G8" i="17" s="1"/>
  <c r="F6" i="17"/>
  <c r="D6" i="17"/>
  <c r="B6" i="17" a="1"/>
  <c r="G6" i="17" s="1"/>
  <c r="F4" i="17"/>
  <c r="F3" i="17" s="1"/>
  <c r="B4" i="17" a="1"/>
  <c r="G4" i="17" s="1"/>
  <c r="G3" i="17" s="1"/>
  <c r="B14" i="18" a="1"/>
  <c r="B14" i="18" s="1"/>
  <c r="B12" i="18" a="1"/>
  <c r="B10" i="18" a="1"/>
  <c r="B8" i="18" a="1"/>
  <c r="B6" i="18" a="1"/>
  <c r="B4" i="18" a="1"/>
  <c r="B14" i="19" a="1"/>
  <c r="C14" i="19" s="1"/>
  <c r="B12" i="19" a="1"/>
  <c r="G12" i="19" s="1"/>
  <c r="D10" i="19"/>
  <c r="B10" i="19"/>
  <c r="B10" i="19" a="1"/>
  <c r="G10" i="19" s="1"/>
  <c r="F8" i="19"/>
  <c r="D8" i="19"/>
  <c r="B8" i="19" a="1"/>
  <c r="G8" i="19" s="1"/>
  <c r="B6" i="19" a="1"/>
  <c r="G6" i="19" s="1"/>
  <c r="B4" i="19" a="1"/>
  <c r="H4" i="19" s="1"/>
  <c r="H3" i="19" s="1"/>
  <c r="B14" i="20" a="1"/>
  <c r="C14" i="20" s="1"/>
  <c r="F12" i="20"/>
  <c r="B12" i="20" a="1"/>
  <c r="G12" i="20" s="1"/>
  <c r="B10" i="20" a="1"/>
  <c r="G10" i="20" s="1"/>
  <c r="F8" i="20"/>
  <c r="D8" i="20"/>
  <c r="B8" i="20"/>
  <c r="B8" i="20" a="1"/>
  <c r="G8" i="20" s="1"/>
  <c r="F6" i="20"/>
  <c r="D6" i="20"/>
  <c r="B6" i="20" a="1"/>
  <c r="G6" i="20" s="1"/>
  <c r="F4" i="20"/>
  <c r="F3" i="20" s="1"/>
  <c r="B4" i="20" a="1"/>
  <c r="G4" i="20" s="1"/>
  <c r="G3" i="20" s="1"/>
  <c r="B14" i="21" a="1"/>
  <c r="B14" i="21" s="1"/>
  <c r="B12" i="21" a="1"/>
  <c r="H12" i="21" s="1"/>
  <c r="B10" i="21" a="1"/>
  <c r="H10" i="21" s="1"/>
  <c r="B8" i="21" a="1"/>
  <c r="H8" i="21" s="1"/>
  <c r="B6" i="21" a="1"/>
  <c r="H6" i="21" s="1"/>
  <c r="B4" i="21" a="1"/>
  <c r="H4" i="21" s="1"/>
  <c r="H3" i="21" s="1"/>
  <c r="B14" i="22" a="1"/>
  <c r="C14" i="22" s="1"/>
  <c r="B12" i="22" a="1"/>
  <c r="G12" i="22" s="1"/>
  <c r="D10" i="22"/>
  <c r="B10" i="22"/>
  <c r="B10" i="22" a="1"/>
  <c r="G10" i="22" s="1"/>
  <c r="F8" i="22"/>
  <c r="D8" i="22"/>
  <c r="B8" i="22"/>
  <c r="B8" i="22" a="1"/>
  <c r="G8" i="22" s="1"/>
  <c r="F6" i="22"/>
  <c r="B6" i="22" a="1"/>
  <c r="G6" i="22" s="1"/>
  <c r="B4" i="22" a="1"/>
  <c r="G4" i="22" s="1"/>
  <c r="G3" i="22" s="1"/>
  <c r="B14" i="23" a="1"/>
  <c r="B14" i="23" s="1"/>
  <c r="B12" i="23" a="1"/>
  <c r="G12" i="23" s="1"/>
  <c r="B10" i="23" a="1"/>
  <c r="G10" i="23" s="1"/>
  <c r="B8" i="23" a="1"/>
  <c r="G8" i="23" s="1"/>
  <c r="B6" i="23" a="1"/>
  <c r="G6" i="23" s="1"/>
  <c r="B4" i="23" a="1"/>
  <c r="G4" i="23" s="1"/>
  <c r="G3" i="23" s="1"/>
  <c r="B14" i="24" a="1"/>
  <c r="C14" i="24" s="1"/>
  <c r="D12" i="24"/>
  <c r="B12" i="24"/>
  <c r="B12" i="24" a="1"/>
  <c r="G12" i="24" s="1"/>
  <c r="D10" i="24"/>
  <c r="B10" i="24" a="1"/>
  <c r="G10" i="24" s="1"/>
  <c r="F8" i="24"/>
  <c r="B8" i="24" a="1"/>
  <c r="G8" i="24" s="1"/>
  <c r="B6" i="24" a="1"/>
  <c r="G6" i="24" s="1"/>
  <c r="F4" i="24"/>
  <c r="F3" i="24" s="1"/>
  <c r="D4" i="24"/>
  <c r="D3" i="24" s="1"/>
  <c r="B4" i="24"/>
  <c r="B4" i="24" a="1"/>
  <c r="G4" i="24" s="1"/>
  <c r="G3" i="24" s="1"/>
  <c r="B14" i="25" a="1"/>
  <c r="B14" i="25" s="1"/>
  <c r="G12" i="25"/>
  <c r="B12" i="25" a="1"/>
  <c r="C12" i="25" s="1"/>
  <c r="G10" i="25"/>
  <c r="C10" i="25"/>
  <c r="B10" i="25" a="1"/>
  <c r="B8" i="25" a="1"/>
  <c r="C8" i="25" s="1"/>
  <c r="B6" i="25" a="1"/>
  <c r="G6" i="25" s="1"/>
  <c r="B4" i="25" a="1"/>
  <c r="B14" i="14" a="1"/>
  <c r="C14" i="14" s="1"/>
  <c r="F12" i="14"/>
  <c r="B12" i="14" a="1"/>
  <c r="G12" i="14" s="1"/>
  <c r="B10" i="14" a="1"/>
  <c r="G10" i="14" s="1"/>
  <c r="F8" i="14"/>
  <c r="D8" i="14"/>
  <c r="B8" i="14"/>
  <c r="B8" i="14" a="1"/>
  <c r="G8" i="14" s="1"/>
  <c r="F6" i="14"/>
  <c r="D6" i="14"/>
  <c r="B6" i="14" a="1"/>
  <c r="G6" i="14" s="1"/>
  <c r="F4" i="14"/>
  <c r="F3" i="14" s="1"/>
  <c r="B4" i="14" a="1"/>
  <c r="G4" i="14" s="1"/>
  <c r="G3" i="14" s="1"/>
  <c r="F3" i="15"/>
  <c r="H4" i="22" l="1"/>
  <c r="H3" i="22" s="1"/>
  <c r="H12" i="19"/>
  <c r="H10" i="17"/>
  <c r="H10" i="15"/>
  <c r="H12" i="14"/>
  <c r="H6" i="14"/>
  <c r="D10" i="14"/>
  <c r="B12" i="14"/>
  <c r="C6" i="25"/>
  <c r="G8" i="25"/>
  <c r="C14" i="25"/>
  <c r="D6" i="24"/>
  <c r="B8" i="24"/>
  <c r="D4" i="14"/>
  <c r="D3" i="14" s="1"/>
  <c r="B6" i="14"/>
  <c r="H8" i="14"/>
  <c r="F10" i="14"/>
  <c r="D12" i="14"/>
  <c r="B14" i="14"/>
  <c r="H4" i="24"/>
  <c r="H3" i="24" s="1"/>
  <c r="F6" i="24"/>
  <c r="D8" i="24"/>
  <c r="B10" i="24"/>
  <c r="H12" i="24"/>
  <c r="F4" i="22"/>
  <c r="F3" i="22" s="1"/>
  <c r="D6" i="22"/>
  <c r="H10" i="22"/>
  <c r="F12" i="22"/>
  <c r="D4" i="20"/>
  <c r="D3" i="20" s="1"/>
  <c r="B6" i="20"/>
  <c r="H8" i="20"/>
  <c r="F10" i="20"/>
  <c r="D12" i="20"/>
  <c r="B14" i="20"/>
  <c r="B8" i="19"/>
  <c r="H10" i="19"/>
  <c r="F12" i="19"/>
  <c r="D4" i="17"/>
  <c r="D3" i="17" s="1"/>
  <c r="B6" i="17"/>
  <c r="H8" i="17"/>
  <c r="F10" i="17"/>
  <c r="D12" i="17"/>
  <c r="B14" i="17"/>
  <c r="G10" i="16"/>
  <c r="D4" i="15"/>
  <c r="D3" i="15" s="1"/>
  <c r="B6" i="15"/>
  <c r="H8" i="15"/>
  <c r="F10" i="15"/>
  <c r="D12" i="15"/>
  <c r="B14" i="15"/>
  <c r="H6" i="24"/>
  <c r="H12" i="22"/>
  <c r="H10" i="20"/>
  <c r="H4" i="14"/>
  <c r="H3" i="14" s="1"/>
  <c r="B10" i="14"/>
  <c r="B6" i="24"/>
  <c r="H8" i="24"/>
  <c r="F10" i="24"/>
  <c r="B14" i="24"/>
  <c r="B4" i="22"/>
  <c r="H6" i="22"/>
  <c r="B12" i="22"/>
  <c r="H4" i="20"/>
  <c r="H3" i="20" s="1"/>
  <c r="B10" i="20"/>
  <c r="H12" i="20"/>
  <c r="B12" i="19"/>
  <c r="H4" i="17"/>
  <c r="H3" i="17" s="1"/>
  <c r="B10" i="17"/>
  <c r="H12" i="17"/>
  <c r="C4" i="16"/>
  <c r="C3" i="16" s="1"/>
  <c r="C12" i="16"/>
  <c r="H4" i="15"/>
  <c r="H3" i="15" s="1"/>
  <c r="F6" i="15"/>
  <c r="B10" i="15"/>
  <c r="H12" i="15"/>
  <c r="H10" i="14"/>
  <c r="B4" i="14"/>
  <c r="H10" i="24"/>
  <c r="F12" i="24"/>
  <c r="D4" i="22"/>
  <c r="D3" i="22" s="1"/>
  <c r="B6" i="22"/>
  <c r="H8" i="22"/>
  <c r="F10" i="22"/>
  <c r="D12" i="22"/>
  <c r="B14" i="22"/>
  <c r="B4" i="20"/>
  <c r="H6" i="20"/>
  <c r="D10" i="20"/>
  <c r="B12" i="20"/>
  <c r="H8" i="19"/>
  <c r="F10" i="19"/>
  <c r="D12" i="19"/>
  <c r="B14" i="19"/>
  <c r="B4" i="17"/>
  <c r="H6" i="17"/>
  <c r="D10" i="17"/>
  <c r="B12" i="17"/>
  <c r="B4" i="15"/>
  <c r="H6" i="15"/>
  <c r="D10" i="15"/>
  <c r="H4" i="25"/>
  <c r="H3" i="25" s="1"/>
  <c r="F4" i="25"/>
  <c r="F3" i="25" s="1"/>
  <c r="D4" i="25"/>
  <c r="D3" i="25" s="1"/>
  <c r="B4" i="25"/>
  <c r="E4" i="25"/>
  <c r="E3" i="25" s="1"/>
  <c r="H6" i="25"/>
  <c r="F6" i="25"/>
  <c r="D6" i="25"/>
  <c r="B6" i="25"/>
  <c r="E6" i="25"/>
  <c r="H8" i="25"/>
  <c r="F8" i="25"/>
  <c r="D8" i="25"/>
  <c r="B8" i="25"/>
  <c r="E8" i="25"/>
  <c r="H10" i="25"/>
  <c r="F10" i="25"/>
  <c r="D10" i="25"/>
  <c r="B10" i="25"/>
  <c r="E10" i="25"/>
  <c r="H12" i="25"/>
  <c r="F12" i="25"/>
  <c r="D12" i="25"/>
  <c r="B12" i="25"/>
  <c r="E12" i="25"/>
  <c r="C4" i="23"/>
  <c r="C3" i="23" s="1"/>
  <c r="C6" i="23"/>
  <c r="C8" i="23"/>
  <c r="C10" i="23"/>
  <c r="C12" i="23"/>
  <c r="C4" i="25"/>
  <c r="C3" i="25" s="1"/>
  <c r="G4" i="25"/>
  <c r="G3" i="25" s="1"/>
  <c r="H4" i="23"/>
  <c r="H3" i="23" s="1"/>
  <c r="F4" i="23"/>
  <c r="F3" i="23" s="1"/>
  <c r="D4" i="23"/>
  <c r="D3" i="23" s="1"/>
  <c r="B4" i="23"/>
  <c r="E4" i="23"/>
  <c r="E3" i="23" s="1"/>
  <c r="H6" i="23"/>
  <c r="F6" i="23"/>
  <c r="D6" i="23"/>
  <c r="B6" i="23"/>
  <c r="E6" i="23"/>
  <c r="H8" i="23"/>
  <c r="F8" i="23"/>
  <c r="D8" i="23"/>
  <c r="B8" i="23"/>
  <c r="E8" i="23"/>
  <c r="H10" i="23"/>
  <c r="F10" i="23"/>
  <c r="D10" i="23"/>
  <c r="B10" i="23"/>
  <c r="E10" i="23"/>
  <c r="H12" i="23"/>
  <c r="F12" i="23"/>
  <c r="D12" i="23"/>
  <c r="B12" i="23"/>
  <c r="E12" i="23"/>
  <c r="C14" i="23"/>
  <c r="C4" i="21"/>
  <c r="C3" i="21" s="1"/>
  <c r="E4" i="21"/>
  <c r="E3" i="21" s="1"/>
  <c r="G4" i="21"/>
  <c r="G3" i="21" s="1"/>
  <c r="C6" i="21"/>
  <c r="E6" i="21"/>
  <c r="G6" i="21"/>
  <c r="C8" i="21"/>
  <c r="E8" i="21"/>
  <c r="G8" i="21"/>
  <c r="C10" i="21"/>
  <c r="E10" i="21"/>
  <c r="G10" i="21"/>
  <c r="C12" i="21"/>
  <c r="E12" i="21"/>
  <c r="G12" i="21"/>
  <c r="C14" i="21"/>
  <c r="C4" i="19"/>
  <c r="C3" i="19" s="1"/>
  <c r="E4" i="19"/>
  <c r="E3" i="19" s="1"/>
  <c r="G4" i="19"/>
  <c r="G3" i="19" s="1"/>
  <c r="C6" i="19"/>
  <c r="E6" i="19"/>
  <c r="H6" i="19"/>
  <c r="H4" i="18"/>
  <c r="H3" i="18" s="1"/>
  <c r="F4" i="18"/>
  <c r="F3" i="18" s="1"/>
  <c r="D4" i="18"/>
  <c r="D3" i="18" s="1"/>
  <c r="B4" i="18"/>
  <c r="E4" i="18"/>
  <c r="E3" i="18" s="1"/>
  <c r="H6" i="18"/>
  <c r="F6" i="18"/>
  <c r="D6" i="18"/>
  <c r="B6" i="18"/>
  <c r="E6" i="18"/>
  <c r="H8" i="18"/>
  <c r="F8" i="18"/>
  <c r="D8" i="18"/>
  <c r="B8" i="18"/>
  <c r="E8" i="18"/>
  <c r="H10" i="18"/>
  <c r="F10" i="18"/>
  <c r="D10" i="18"/>
  <c r="B10" i="18"/>
  <c r="E10" i="18"/>
  <c r="H12" i="18"/>
  <c r="F12" i="18"/>
  <c r="D12" i="18"/>
  <c r="B12" i="18"/>
  <c r="E12" i="18"/>
  <c r="C4" i="14"/>
  <c r="C3" i="14" s="1"/>
  <c r="E4" i="14"/>
  <c r="E3" i="14" s="1"/>
  <c r="C6" i="14"/>
  <c r="E6" i="14"/>
  <c r="C8" i="14"/>
  <c r="E8" i="14"/>
  <c r="C10" i="14"/>
  <c r="E10" i="14"/>
  <c r="C12" i="14"/>
  <c r="E12" i="14"/>
  <c r="C4" i="24"/>
  <c r="C3" i="24" s="1"/>
  <c r="E4" i="24"/>
  <c r="E3" i="24" s="1"/>
  <c r="C6" i="24"/>
  <c r="E6" i="24"/>
  <c r="C8" i="24"/>
  <c r="E8" i="24"/>
  <c r="C10" i="24"/>
  <c r="E10" i="24"/>
  <c r="C12" i="24"/>
  <c r="E12" i="24"/>
  <c r="C4" i="22"/>
  <c r="C3" i="22" s="1"/>
  <c r="E4" i="22"/>
  <c r="E3" i="22" s="1"/>
  <c r="C6" i="22"/>
  <c r="E6" i="22"/>
  <c r="C8" i="22"/>
  <c r="E8" i="22"/>
  <c r="C10" i="22"/>
  <c r="E10" i="22"/>
  <c r="C12" i="22"/>
  <c r="E12" i="22"/>
  <c r="B4" i="21"/>
  <c r="D4" i="21"/>
  <c r="D3" i="21" s="1"/>
  <c r="F4" i="21"/>
  <c r="F3" i="21" s="1"/>
  <c r="B6" i="21"/>
  <c r="D6" i="21"/>
  <c r="F6" i="21"/>
  <c r="B8" i="21"/>
  <c r="D8" i="21"/>
  <c r="F8" i="21"/>
  <c r="B10" i="21"/>
  <c r="D10" i="21"/>
  <c r="F10" i="21"/>
  <c r="B12" i="21"/>
  <c r="D12" i="21"/>
  <c r="F12" i="21"/>
  <c r="C4" i="20"/>
  <c r="C3" i="20" s="1"/>
  <c r="E4" i="20"/>
  <c r="E3" i="20" s="1"/>
  <c r="C6" i="20"/>
  <c r="E6" i="20"/>
  <c r="C8" i="20"/>
  <c r="E8" i="20"/>
  <c r="C10" i="20"/>
  <c r="E10" i="20"/>
  <c r="C12" i="20"/>
  <c r="E12" i="20"/>
  <c r="B4" i="19"/>
  <c r="D4" i="19"/>
  <c r="D3" i="19" s="1"/>
  <c r="F4" i="19"/>
  <c r="F3" i="19" s="1"/>
  <c r="B6" i="19"/>
  <c r="D6" i="19"/>
  <c r="F6" i="19"/>
  <c r="C4" i="18"/>
  <c r="C3" i="18" s="1"/>
  <c r="G4" i="18"/>
  <c r="G3" i="18" s="1"/>
  <c r="C6" i="18"/>
  <c r="G6" i="18"/>
  <c r="C8" i="18"/>
  <c r="G8" i="18"/>
  <c r="C10" i="18"/>
  <c r="G10" i="18"/>
  <c r="C12" i="18"/>
  <c r="G12" i="18"/>
  <c r="C14" i="18"/>
  <c r="H4" i="16"/>
  <c r="H3" i="16" s="1"/>
  <c r="F4" i="16"/>
  <c r="F3" i="16" s="1"/>
  <c r="D4" i="16"/>
  <c r="D3" i="16" s="1"/>
  <c r="B4" i="16"/>
  <c r="E4" i="16"/>
  <c r="E3" i="16" s="1"/>
  <c r="H6" i="16"/>
  <c r="F6" i="16"/>
  <c r="D6" i="16"/>
  <c r="B6" i="16"/>
  <c r="E6" i="16"/>
  <c r="H8" i="16"/>
  <c r="F8" i="16"/>
  <c r="D8" i="16"/>
  <c r="B8" i="16"/>
  <c r="E8" i="16"/>
  <c r="H10" i="16"/>
  <c r="F10" i="16"/>
  <c r="D10" i="16"/>
  <c r="B10" i="16"/>
  <c r="E10" i="16"/>
  <c r="H12" i="16"/>
  <c r="F12" i="16"/>
  <c r="D12" i="16"/>
  <c r="B12" i="16"/>
  <c r="E12" i="16"/>
  <c r="C8" i="19"/>
  <c r="E8" i="19"/>
  <c r="C10" i="19"/>
  <c r="E10" i="19"/>
  <c r="C12" i="19"/>
  <c r="E12" i="19"/>
  <c r="C4" i="17"/>
  <c r="C3" i="17" s="1"/>
  <c r="E4" i="17"/>
  <c r="E3" i="17" s="1"/>
  <c r="C6" i="17"/>
  <c r="E6" i="17"/>
  <c r="C8" i="17"/>
  <c r="E8" i="17"/>
  <c r="C10" i="17"/>
  <c r="E10" i="17"/>
  <c r="C12" i="17"/>
  <c r="E12" i="17"/>
  <c r="C4" i="15"/>
  <c r="C3" i="15" s="1"/>
  <c r="E4" i="15"/>
  <c r="E3" i="15" s="1"/>
  <c r="C6" i="15"/>
  <c r="E6" i="15"/>
  <c r="C8" i="15"/>
  <c r="E8" i="15"/>
  <c r="C10" i="15"/>
  <c r="E10" i="15"/>
  <c r="C12" i="15"/>
  <c r="E12" i="15"/>
  <c r="B3" i="24"/>
  <c r="B3" i="23"/>
  <c r="B3" i="22"/>
  <c r="B3" i="21"/>
  <c r="B3" i="20"/>
  <c r="B3" i="19" l="1"/>
  <c r="B3" i="18"/>
  <c r="B3" i="17"/>
  <c r="B3" i="16" l="1"/>
  <c r="B3" i="25" l="1"/>
  <c r="B3" i="15" l="1"/>
  <c r="B2" i="17" l="1"/>
  <c r="B3" i="14" l="1"/>
</calcChain>
</file>

<file path=xl/sharedStrings.xml><?xml version="1.0" encoding="utf-8"?>
<sst xmlns="http://schemas.openxmlformats.org/spreadsheetml/2006/main" count="310" uniqueCount="45">
  <si>
    <t>Anmerkungen</t>
  </si>
  <si>
    <t xml:space="preserve"> </t>
  </si>
  <si>
    <t>Kalendereinstellungen</t>
  </si>
  <si>
    <t>Jahr</t>
  </si>
  <si>
    <t>Wochenanfang</t>
  </si>
  <si>
    <t>Montag</t>
  </si>
  <si>
    <t>Ostern</t>
  </si>
  <si>
    <t>Neujahr</t>
  </si>
  <si>
    <t>Weiberfasching</t>
  </si>
  <si>
    <t>Karfreitag</t>
  </si>
  <si>
    <t>Kirmes</t>
  </si>
  <si>
    <t xml:space="preserve"> Silvester</t>
  </si>
  <si>
    <t xml:space="preserve"> Rosenmontag</t>
  </si>
  <si>
    <t>Faschingsdienstag</t>
  </si>
  <si>
    <t>2. Festsitzung</t>
  </si>
  <si>
    <t>Kinderfasching</t>
  </si>
  <si>
    <t>1. Festsitzung</t>
  </si>
  <si>
    <t>Nachmittagsfasching</t>
  </si>
  <si>
    <t>Frauentag</t>
  </si>
  <si>
    <t>Feiertag</t>
  </si>
  <si>
    <t>Himmelfahrt</t>
  </si>
  <si>
    <t xml:space="preserve"> Seniorenweihnachtsfeier</t>
  </si>
  <si>
    <t>Kleiderbasar</t>
  </si>
  <si>
    <t>Kreistag</t>
  </si>
  <si>
    <t>Stadt Orchester Weimar</t>
  </si>
  <si>
    <t>Aschermittwoch</t>
  </si>
  <si>
    <t xml:space="preserve"> Kreistag MZH</t>
  </si>
  <si>
    <t>Ostersonntag</t>
  </si>
  <si>
    <t>Ostermontag</t>
  </si>
  <si>
    <t>Walpurgis Feuer Kiesgrube</t>
  </si>
  <si>
    <t>Pfingstsonntag</t>
  </si>
  <si>
    <t>Pfingstmontag</t>
  </si>
  <si>
    <t>Konzert Weimarer Stadtstreicher MZH</t>
  </si>
  <si>
    <t xml:space="preserve"> Chortreffen MZH</t>
  </si>
  <si>
    <t>Chortreffen MZH</t>
  </si>
  <si>
    <t xml:space="preserve"> Kleiderbasar MZH Gospelchor Kirche Mellingen 14:00 Uhr</t>
  </si>
  <si>
    <t>Trödelmarkt Pfarrscheune 10-14 Uhr</t>
  </si>
  <si>
    <t>Tag der deutschen Einheit</t>
  </si>
  <si>
    <t>Lampionumzug zum Tag der deutschen Einheit</t>
  </si>
  <si>
    <t>Reformationstag</t>
  </si>
  <si>
    <t>Konzert Stadtstreicher mit schwedischem Ensamble MZH</t>
  </si>
  <si>
    <t>Auszeichnungsveranstaltung Feuerwehr MZH</t>
  </si>
  <si>
    <t>KSB Weimarer Land Kinderschutz Tagung MZH</t>
  </si>
  <si>
    <t>Weihnachtsmärchen MZH</t>
  </si>
  <si>
    <t xml:space="preserve"> Vokalkonzert "Juppies" / Kirche Mellingen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</si>
</sst>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
  </numFmts>
  <fonts count="37" x14ac:knownFonts="1">
    <font>
      <sz val="11"/>
      <color theme="1" tint="0.24994659260841701"/>
      <name val="Century Gothic"/>
      <family val="2"/>
      <scheme val="minor"/>
    </font>
    <font>
      <sz val="11"/>
      <color theme="1"/>
      <name val="Century Gothic"/>
      <family val="2"/>
      <scheme val="minor"/>
    </font>
    <font>
      <sz val="8"/>
      <name val="Arial"/>
      <family val="2"/>
    </font>
    <font>
      <b/>
      <sz val="11"/>
      <color theme="0"/>
      <name val="Century Gothic"/>
      <family val="2"/>
      <scheme val="minor"/>
    </font>
    <font>
      <b/>
      <sz val="14"/>
      <color theme="0"/>
      <name val="Century Gothic"/>
      <family val="2"/>
      <scheme val="minor"/>
    </font>
    <font>
      <sz val="35"/>
      <color theme="4"/>
      <name val="Century Gothic"/>
      <family val="2"/>
      <scheme val="minor"/>
    </font>
    <font>
      <sz val="12"/>
      <color theme="4" tint="-0.24994659260841701"/>
      <name val="Century Gothic"/>
      <family val="1"/>
      <scheme val="major"/>
    </font>
    <font>
      <sz val="11"/>
      <color theme="1" tint="0.34998626667073579"/>
      <name val="Century Gothic"/>
      <family val="2"/>
      <scheme val="minor"/>
    </font>
    <font>
      <sz val="11"/>
      <color theme="4" tint="-0.24994659260841701"/>
      <name val="Century Gothic"/>
      <family val="2"/>
      <scheme val="minor"/>
    </font>
    <font>
      <sz val="11"/>
      <color indexed="63"/>
      <name val="Century Gothic"/>
      <family val="2"/>
      <scheme val="minor"/>
    </font>
    <font>
      <sz val="11"/>
      <name val="Century Gothic"/>
      <family val="2"/>
      <scheme val="minor"/>
    </font>
    <font>
      <b/>
      <sz val="11"/>
      <color theme="1" tint="0.34998626667073579"/>
      <name val="Century Gothic"/>
      <family val="2"/>
      <scheme val="minor"/>
    </font>
    <font>
      <sz val="11"/>
      <color theme="1" tint="0.24994659260841701"/>
      <name val="Century Gothic"/>
      <family val="2"/>
      <scheme val="minor"/>
    </font>
    <font>
      <sz val="11"/>
      <color theme="1" tint="0.14999847407452621"/>
      <name val="Century Gothic"/>
      <family val="1"/>
      <scheme val="minor"/>
    </font>
    <font>
      <sz val="35"/>
      <color theme="1" tint="0.14999847407452621"/>
      <name val="Century Gothic"/>
      <family val="1"/>
      <scheme val="minor"/>
    </font>
    <font>
      <sz val="12"/>
      <color theme="1" tint="0.14999847407452621"/>
      <name val="Century Gothic"/>
      <family val="1"/>
      <scheme val="minor"/>
    </font>
    <font>
      <sz val="10"/>
      <color theme="1" tint="0.14999847407452621"/>
      <name val="Century Gothic"/>
      <family val="1"/>
      <scheme val="minor"/>
    </font>
    <font>
      <sz val="12"/>
      <name val="Century Gothic"/>
      <family val="1"/>
      <scheme val="minor"/>
    </font>
    <font>
      <b/>
      <sz val="36"/>
      <color theme="8" tint="-0.499984740745262"/>
      <name val="Century Gothic"/>
      <family val="1"/>
      <scheme val="major"/>
    </font>
    <font>
      <b/>
      <sz val="36"/>
      <color theme="9" tint="-0.499984740745262"/>
      <name val="Century Gothic"/>
      <family val="1"/>
      <scheme val="major"/>
    </font>
    <font>
      <b/>
      <sz val="36"/>
      <color theme="5" tint="-0.499984740745262"/>
      <name val="Century Gothic"/>
      <family val="1"/>
      <scheme val="major"/>
    </font>
    <font>
      <b/>
      <sz val="36"/>
      <color theme="7" tint="-0.499984740745262"/>
      <name val="Century Gothic"/>
      <family val="1"/>
      <scheme val="major"/>
    </font>
    <font>
      <sz val="11"/>
      <color rgb="FF006100"/>
      <name val="Century Gothic"/>
      <family val="2"/>
      <scheme val="minor"/>
    </font>
    <font>
      <sz val="11"/>
      <color rgb="FF9C0006"/>
      <name val="Century Gothic"/>
      <family val="2"/>
      <scheme val="minor"/>
    </font>
    <font>
      <sz val="11"/>
      <color rgb="FF9C5700"/>
      <name val="Century Gothic"/>
      <family val="2"/>
      <scheme val="minor"/>
    </font>
    <font>
      <sz val="11"/>
      <color rgb="FF3F3F76"/>
      <name val="Century Gothic"/>
      <family val="2"/>
      <scheme val="minor"/>
    </font>
    <font>
      <b/>
      <sz val="11"/>
      <color rgb="FF3F3F3F"/>
      <name val="Century Gothic"/>
      <family val="2"/>
      <scheme val="minor"/>
    </font>
    <font>
      <b/>
      <sz val="11"/>
      <color rgb="FFFA7D00"/>
      <name val="Century Gothic"/>
      <family val="2"/>
      <scheme val="minor"/>
    </font>
    <font>
      <sz val="11"/>
      <color rgb="FFFA7D00"/>
      <name val="Century Gothic"/>
      <family val="2"/>
      <scheme val="minor"/>
    </font>
    <font>
      <sz val="11"/>
      <color rgb="FFFF0000"/>
      <name val="Century Gothic"/>
      <family val="2"/>
      <scheme val="minor"/>
    </font>
    <font>
      <i/>
      <sz val="11"/>
      <color rgb="FF7F7F7F"/>
      <name val="Century Gothic"/>
      <family val="2"/>
      <scheme val="minor"/>
    </font>
    <font>
      <b/>
      <sz val="11"/>
      <color theme="1"/>
      <name val="Century Gothic"/>
      <family val="2"/>
      <scheme val="minor"/>
    </font>
    <font>
      <sz val="11"/>
      <color theme="0"/>
      <name val="Century Gothic"/>
      <family val="2"/>
      <scheme val="minor"/>
    </font>
    <font>
      <b/>
      <sz val="10"/>
      <color rgb="FFFF0000"/>
      <name val="Century Gothic"/>
      <family val="2"/>
      <scheme val="minor"/>
    </font>
    <font>
      <sz val="10"/>
      <name val="Century Gothic"/>
      <family val="2"/>
      <scheme val="minor"/>
    </font>
    <font>
      <sz val="12"/>
      <color theme="1" tint="0.24994659260841701"/>
      <name val="Times New Roman"/>
      <family val="1"/>
    </font>
    <font>
      <sz val="11"/>
      <color theme="1" tint="0.24994659260841701"/>
      <name val="Arial"/>
      <family val="2"/>
    </font>
  </fonts>
  <fills count="38">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2"/>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top/>
      <bottom style="medium">
        <color theme="4" tint="-0.2499465926084170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right style="thin">
        <color theme="8" tint="0.59996337778862885"/>
      </right>
      <top style="thin">
        <color theme="8" tint="0.59996337778862885"/>
      </top>
      <bottom/>
      <diagonal/>
    </border>
    <border>
      <left/>
      <right style="thin">
        <color theme="8" tint="0.59996337778862885"/>
      </right>
      <top/>
      <bottom style="thin">
        <color theme="8" tint="0.59996337778862885"/>
      </bottom>
      <diagonal/>
    </border>
    <border>
      <left/>
      <right/>
      <top style="thin">
        <color theme="8" tint="0.59996337778862885"/>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bottom style="thin">
        <color theme="9" tint="0.59996337778862885"/>
      </bottom>
      <diagonal/>
    </border>
    <border>
      <left/>
      <right style="thin">
        <color theme="9" tint="0.59996337778862885"/>
      </right>
      <top/>
      <bottom style="thin">
        <color theme="9" tint="0.59996337778862885"/>
      </bottom>
      <diagonal/>
    </border>
    <border>
      <left/>
      <right/>
      <top style="thin">
        <color theme="9" tint="0.59996337778862885"/>
      </top>
      <bottom/>
      <diagonal/>
    </border>
    <border>
      <left/>
      <right style="thin">
        <color theme="9" tint="0.59996337778862885"/>
      </right>
      <top style="thin">
        <color theme="9"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bottom style="thin">
        <color theme="7" tint="0.59996337778862885"/>
      </bottom>
      <diagonal/>
    </border>
    <border>
      <left/>
      <right/>
      <top/>
      <bottom style="thin">
        <color theme="7" tint="0.59996337778862885"/>
      </bottom>
      <diagonal/>
    </border>
    <border>
      <left/>
      <right style="thin">
        <color theme="7" tint="0.59996337778862885"/>
      </right>
      <top/>
      <bottom style="thin">
        <color theme="7" tint="0.59996337778862885"/>
      </bottom>
      <diagonal/>
    </border>
    <border>
      <left/>
      <right/>
      <top style="thin">
        <color theme="7" tint="0.59996337778862885"/>
      </top>
      <bottom/>
      <diagonal/>
    </border>
    <border>
      <left/>
      <right style="thin">
        <color theme="7" tint="0.59996337778862885"/>
      </right>
      <top style="thin">
        <color theme="7" tint="0.59996337778862885"/>
      </top>
      <bottom/>
      <diagonal/>
    </border>
    <border>
      <left style="thin">
        <color theme="5" tint="0.59996337778862885"/>
      </left>
      <right style="thin">
        <color theme="5" tint="0.59996337778862885"/>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right style="thin">
        <color theme="5" tint="0.59996337778862885"/>
      </right>
      <top/>
      <bottom style="thin">
        <color theme="5" tint="0.59996337778862885"/>
      </bottom>
      <diagonal/>
    </border>
    <border>
      <left/>
      <right/>
      <top style="thin">
        <color theme="5" tint="0.59996337778862885"/>
      </top>
      <bottom/>
      <diagonal/>
    </border>
    <border>
      <left/>
      <right style="thin">
        <color theme="5" tint="0.59996337778862885"/>
      </right>
      <top style="thin">
        <color theme="5" tint="0.59996337778862885"/>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7" tint="0.59996337778862885"/>
      </left>
      <right/>
      <top/>
      <bottom style="thin">
        <color theme="7" tint="0.59996337778862885"/>
      </bottom>
      <diagonal/>
    </border>
    <border>
      <left style="thin">
        <color theme="7" tint="0.59996337778862885"/>
      </left>
      <right/>
      <top style="thin">
        <color theme="7" tint="0.59996337778862885"/>
      </top>
      <bottom/>
      <diagonal/>
    </border>
  </borders>
  <cellStyleXfs count="50">
    <xf numFmtId="0" fontId="0" fillId="0" borderId="0">
      <alignment vertical="top"/>
    </xf>
    <xf numFmtId="0" fontId="9" fillId="2" borderId="0" applyNumberFormat="0" applyBorder="0" applyAlignment="0" applyProtection="0"/>
    <xf numFmtId="0" fontId="8" fillId="0" borderId="3" applyNumberFormat="0" applyFill="0" applyProtection="0">
      <alignment horizontal="left" vertical="center" indent="1"/>
    </xf>
    <xf numFmtId="0" fontId="3" fillId="3" borderId="1" applyNumberFormat="0" applyAlignment="0" applyProtection="0"/>
    <xf numFmtId="0" fontId="4" fillId="4" borderId="2" applyNumberFormat="0" applyProtection="0">
      <alignment vertical="center"/>
    </xf>
    <xf numFmtId="0" fontId="5" fillId="0" borderId="0" applyFill="0" applyBorder="0" applyProtection="0">
      <alignment vertical="center"/>
    </xf>
    <xf numFmtId="165" fontId="7" fillId="0" borderId="0" applyFont="0" applyFill="0" applyBorder="0" applyAlignment="0" applyProtection="0"/>
    <xf numFmtId="164" fontId="7" fillId="0" borderId="0" applyFont="0" applyFill="0" applyBorder="0" applyAlignment="0" applyProtection="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0" fontId="11" fillId="5" borderId="0" applyBorder="0" applyProtection="0">
      <alignment horizontal="left" vertical="top" wrapText="1" indent="1"/>
    </xf>
    <xf numFmtId="166" fontId="7" fillId="0" borderId="0">
      <alignment horizontal="left" indent="1"/>
    </xf>
    <xf numFmtId="0" fontId="10" fillId="5" borderId="0" applyNumberFormat="0" applyFont="0" applyBorder="0" applyAlignment="0">
      <alignment horizontal="left" vertical="center" indent="1"/>
    </xf>
    <xf numFmtId="0" fontId="6" fillId="0" borderId="0">
      <alignment horizontal="left" indent="1"/>
    </xf>
    <xf numFmtId="0" fontId="8" fillId="0" borderId="0" applyFill="0" applyProtection="0"/>
    <xf numFmtId="0" fontId="12" fillId="0" borderId="0" applyFill="0" applyProtection="0"/>
    <xf numFmtId="0" fontId="22" fillId="10"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5" fillId="13" borderId="32" applyNumberFormat="0" applyAlignment="0" applyProtection="0"/>
    <xf numFmtId="0" fontId="26" fillId="14" borderId="33" applyNumberFormat="0" applyAlignment="0" applyProtection="0"/>
    <xf numFmtId="0" fontId="27" fillId="14" borderId="32" applyNumberFormat="0" applyAlignment="0" applyProtection="0"/>
    <xf numFmtId="0" fontId="28" fillId="0" borderId="34" applyNumberFormat="0" applyFill="0" applyAlignment="0" applyProtection="0"/>
    <xf numFmtId="0" fontId="3" fillId="15" borderId="35" applyNumberFormat="0" applyAlignment="0" applyProtection="0"/>
    <xf numFmtId="0" fontId="29" fillId="0" borderId="0" applyNumberFormat="0" applyFill="0" applyBorder="0" applyAlignment="0" applyProtection="0"/>
    <xf numFmtId="0" fontId="12" fillId="16" borderId="36" applyNumberFormat="0" applyFont="0" applyAlignment="0" applyProtection="0"/>
    <xf numFmtId="0" fontId="30" fillId="0" borderId="0" applyNumberFormat="0" applyFill="0" applyBorder="0" applyAlignment="0" applyProtection="0"/>
    <xf numFmtId="0" fontId="31" fillId="0" borderId="37" applyNumberFormat="0" applyFill="0" applyAlignment="0" applyProtection="0"/>
    <xf numFmtId="0" fontId="1" fillId="17" borderId="0" applyNumberFormat="0" applyBorder="0" applyAlignment="0" applyProtection="0"/>
    <xf numFmtId="0" fontId="1" fillId="18" borderId="0" applyNumberFormat="0" applyBorder="0" applyAlignment="0" applyProtection="0"/>
    <xf numFmtId="0" fontId="3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2"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cellStyleXfs>
  <cellXfs count="63">
    <xf numFmtId="0" fontId="0" fillId="0" borderId="0" xfId="0">
      <alignment vertical="top"/>
    </xf>
    <xf numFmtId="0" fontId="13" fillId="0" borderId="0" xfId="0" applyFont="1">
      <alignment vertical="top"/>
    </xf>
    <xf numFmtId="0" fontId="13" fillId="0" borderId="0" xfId="0" applyFont="1" applyFill="1" applyBorder="1">
      <alignment vertical="top"/>
    </xf>
    <xf numFmtId="0" fontId="13" fillId="0" borderId="0" xfId="2" applyFont="1" applyFill="1" applyBorder="1" applyAlignment="1">
      <alignment vertical="center"/>
    </xf>
    <xf numFmtId="0" fontId="14" fillId="0" borderId="0" xfId="5" applyFont="1" applyFill="1" applyAlignment="1">
      <alignment horizontal="left" vertical="center"/>
    </xf>
    <xf numFmtId="0" fontId="15" fillId="0" borderId="0" xfId="0" applyFont="1" applyAlignment="1">
      <alignment horizontal="left" vertical="center" indent="1"/>
    </xf>
    <xf numFmtId="0" fontId="17" fillId="6" borderId="4" xfId="2" applyFont="1" applyFill="1" applyBorder="1" applyAlignment="1">
      <alignment horizontal="center" vertical="center"/>
    </xf>
    <xf numFmtId="0" fontId="17" fillId="6" borderId="5" xfId="2" applyFont="1" applyFill="1" applyBorder="1" applyAlignment="1">
      <alignment horizontal="center" vertical="center"/>
    </xf>
    <xf numFmtId="0" fontId="17" fillId="6" borderId="6" xfId="2" applyFont="1" applyFill="1" applyBorder="1" applyAlignment="1">
      <alignment horizontal="center" vertical="center"/>
    </xf>
    <xf numFmtId="0" fontId="15" fillId="0" borderId="0" xfId="0" applyFont="1" applyAlignment="1">
      <alignment horizontal="center" vertical="center"/>
    </xf>
    <xf numFmtId="0" fontId="16" fillId="0" borderId="10" xfId="0" applyFont="1" applyFill="1" applyBorder="1" applyAlignment="1">
      <alignment horizontal="left" vertical="top" wrapText="1" indent="1"/>
    </xf>
    <xf numFmtId="0" fontId="16" fillId="0" borderId="0" xfId="0" applyFont="1" applyAlignment="1">
      <alignment horizontal="left" vertical="top" wrapText="1" indent="1"/>
    </xf>
    <xf numFmtId="0" fontId="13" fillId="0" borderId="8" xfId="16" applyFont="1" applyFill="1" applyBorder="1" applyAlignment="1">
      <alignment horizontal="center" vertical="center"/>
    </xf>
    <xf numFmtId="0" fontId="13" fillId="0" borderId="8" xfId="14" applyFont="1" applyFill="1" applyBorder="1" applyAlignment="1">
      <alignment horizontal="center" vertical="center"/>
    </xf>
    <xf numFmtId="0" fontId="17" fillId="7" borderId="4" xfId="2" applyFont="1" applyFill="1" applyBorder="1" applyAlignment="1">
      <alignment horizontal="center" vertical="center"/>
    </xf>
    <xf numFmtId="0" fontId="17" fillId="7" borderId="5" xfId="2" applyFont="1" applyFill="1" applyBorder="1" applyAlignment="1">
      <alignment horizontal="center" vertical="center"/>
    </xf>
    <xf numFmtId="0" fontId="17" fillId="7" borderId="6" xfId="2" applyFont="1" applyFill="1" applyBorder="1" applyAlignment="1">
      <alignment horizontal="center" vertical="center"/>
    </xf>
    <xf numFmtId="0" fontId="17" fillId="8" borderId="4" xfId="2" applyFont="1" applyFill="1" applyBorder="1" applyAlignment="1">
      <alignment horizontal="center" vertical="center"/>
    </xf>
    <xf numFmtId="0" fontId="17" fillId="8" borderId="5" xfId="2" applyFont="1" applyFill="1" applyBorder="1" applyAlignment="1">
      <alignment horizontal="center" vertical="center"/>
    </xf>
    <xf numFmtId="0" fontId="17" fillId="8" borderId="6" xfId="2" applyFont="1" applyFill="1" applyBorder="1" applyAlignment="1">
      <alignment horizontal="center" vertical="center"/>
    </xf>
    <xf numFmtId="0" fontId="16" fillId="0" borderId="15" xfId="0" applyFont="1" applyFill="1" applyBorder="1" applyAlignment="1">
      <alignment horizontal="left" vertical="top" wrapText="1" indent="1"/>
    </xf>
    <xf numFmtId="0" fontId="17" fillId="9" borderId="4" xfId="2" applyFont="1" applyFill="1" applyBorder="1" applyAlignment="1">
      <alignment horizontal="center" vertical="center"/>
    </xf>
    <xf numFmtId="0" fontId="17" fillId="9" borderId="5" xfId="2" applyFont="1" applyFill="1" applyBorder="1" applyAlignment="1">
      <alignment horizontal="center" vertical="center"/>
    </xf>
    <xf numFmtId="0" fontId="17" fillId="9" borderId="6" xfId="2" applyFont="1" applyFill="1" applyBorder="1" applyAlignment="1">
      <alignment horizontal="center" vertical="center"/>
    </xf>
    <xf numFmtId="0" fontId="16" fillId="0" borderId="21" xfId="0" applyFont="1" applyFill="1" applyBorder="1" applyAlignment="1">
      <alignment horizontal="left" vertical="top" wrapText="1" indent="1"/>
    </xf>
    <xf numFmtId="0" fontId="16" fillId="0" borderId="27" xfId="0" applyFont="1" applyFill="1" applyBorder="1" applyAlignment="1">
      <alignment horizontal="left" vertical="top" wrapText="1" indent="1"/>
    </xf>
    <xf numFmtId="0" fontId="13" fillId="0" borderId="0" xfId="0" applyFont="1" applyFill="1" applyBorder="1" applyAlignment="1">
      <alignment vertical="top"/>
    </xf>
    <xf numFmtId="0" fontId="15" fillId="0" borderId="0" xfId="0" applyFont="1" applyFill="1" applyBorder="1" applyAlignment="1">
      <alignment vertical="top"/>
    </xf>
    <xf numFmtId="0" fontId="16" fillId="0" borderId="0" xfId="0" applyFont="1" applyFill="1" applyBorder="1" applyAlignment="1">
      <alignment vertical="top"/>
    </xf>
    <xf numFmtId="0" fontId="13" fillId="0" borderId="0" xfId="0" applyFont="1" applyAlignment="1">
      <alignment vertical="top"/>
    </xf>
    <xf numFmtId="166" fontId="15" fillId="0" borderId="9" xfId="12" applyNumberFormat="1" applyFont="1" applyFill="1" applyBorder="1" applyAlignment="1">
      <alignment horizontal="right" vertical="center" indent="1"/>
    </xf>
    <xf numFmtId="166" fontId="15" fillId="0" borderId="11" xfId="12" applyNumberFormat="1" applyFont="1" applyFill="1" applyBorder="1" applyAlignment="1">
      <alignment horizontal="right" vertical="center" indent="1"/>
    </xf>
    <xf numFmtId="166" fontId="15" fillId="0" borderId="26" xfId="12" applyNumberFormat="1" applyFont="1" applyFill="1" applyBorder="1" applyAlignment="1">
      <alignment horizontal="right" vertical="center" indent="1"/>
    </xf>
    <xf numFmtId="166" fontId="15" fillId="0" borderId="20" xfId="12" applyNumberFormat="1" applyFont="1" applyFill="1" applyBorder="1" applyAlignment="1">
      <alignment horizontal="right" vertical="center" indent="1"/>
    </xf>
    <xf numFmtId="166" fontId="15" fillId="0" borderId="14" xfId="12" applyNumberFormat="1" applyFont="1" applyFill="1" applyBorder="1" applyAlignment="1">
      <alignment horizontal="right" vertical="center" indent="1"/>
    </xf>
    <xf numFmtId="0" fontId="33" fillId="0" borderId="21" xfId="0" applyFont="1" applyFill="1" applyBorder="1" applyAlignment="1">
      <alignment horizontal="left" vertical="top" wrapText="1" indent="1"/>
    </xf>
    <xf numFmtId="0" fontId="34" fillId="0" borderId="21" xfId="0" applyFont="1" applyFill="1" applyBorder="1" applyAlignment="1">
      <alignment horizontal="left" vertical="top" wrapText="1" indent="1"/>
    </xf>
    <xf numFmtId="0" fontId="34" fillId="0" borderId="27" xfId="0" applyFont="1" applyFill="1" applyBorder="1" applyAlignment="1">
      <alignment horizontal="left" vertical="top" wrapText="1" indent="1"/>
    </xf>
    <xf numFmtId="0" fontId="35" fillId="0" borderId="0" xfId="0" applyFont="1">
      <alignment vertical="top"/>
    </xf>
    <xf numFmtId="0" fontId="36" fillId="0" borderId="0" xfId="0" applyFont="1" applyAlignment="1">
      <alignment horizontal="left" vertical="center" wrapText="1"/>
    </xf>
    <xf numFmtId="0" fontId="18" fillId="0" borderId="0" xfId="5" applyFont="1" applyFill="1" applyBorder="1">
      <alignment vertical="center"/>
    </xf>
    <xf numFmtId="0" fontId="13" fillId="0" borderId="13" xfId="11" applyFont="1" applyFill="1" applyBorder="1" applyAlignment="1">
      <alignment horizontal="left" vertical="center" wrapText="1" indent="1"/>
    </xf>
    <xf numFmtId="0" fontId="13" fillId="0" borderId="11" xfId="11" applyFont="1" applyFill="1" applyBorder="1" applyAlignment="1">
      <alignment horizontal="left" vertical="center" wrapText="1" indent="1"/>
    </xf>
    <xf numFmtId="0" fontId="16" fillId="0" borderId="7" xfId="11" applyFont="1" applyFill="1" applyBorder="1" applyAlignment="1">
      <alignment horizontal="left" vertical="top" wrapText="1" indent="1"/>
    </xf>
    <xf numFmtId="0" fontId="16" fillId="0" borderId="12" xfId="11" applyFont="1" applyFill="1" applyBorder="1" applyAlignment="1">
      <alignment horizontal="left" vertical="top" wrapText="1" indent="1"/>
    </xf>
    <xf numFmtId="0" fontId="17" fillId="6" borderId="0" xfId="15" applyFont="1" applyFill="1" applyBorder="1" applyAlignment="1">
      <alignment horizontal="center" vertical="center"/>
    </xf>
    <xf numFmtId="0" fontId="19" fillId="0" borderId="0" xfId="5" applyFont="1" applyFill="1" applyBorder="1">
      <alignment vertical="center"/>
    </xf>
    <xf numFmtId="0" fontId="13" fillId="0" borderId="18" xfId="11" applyFont="1" applyFill="1" applyBorder="1" applyAlignment="1">
      <alignment horizontal="left" vertical="center" wrapText="1" indent="1"/>
    </xf>
    <xf numFmtId="0" fontId="13" fillId="0" borderId="19" xfId="11" applyFont="1" applyFill="1" applyBorder="1" applyAlignment="1">
      <alignment horizontal="left" vertical="center" wrapText="1" indent="1"/>
    </xf>
    <xf numFmtId="0" fontId="16" fillId="0" borderId="16" xfId="11" applyFont="1" applyFill="1" applyBorder="1" applyAlignment="1">
      <alignment horizontal="left" vertical="top" wrapText="1" indent="1"/>
    </xf>
    <xf numFmtId="0" fontId="16" fillId="0" borderId="17" xfId="11" applyFont="1" applyFill="1" applyBorder="1" applyAlignment="1">
      <alignment horizontal="left" vertical="top" wrapText="1" indent="1"/>
    </xf>
    <xf numFmtId="0" fontId="21" fillId="0" borderId="0" xfId="5" applyFont="1" applyFill="1" applyBorder="1">
      <alignment vertical="center"/>
    </xf>
    <xf numFmtId="0" fontId="13" fillId="0" borderId="39" xfId="11" applyFont="1" applyFill="1" applyBorder="1" applyAlignment="1">
      <alignment horizontal="left" vertical="center" wrapText="1" indent="1"/>
    </xf>
    <xf numFmtId="0" fontId="13" fillId="0" borderId="24" xfId="11" applyFont="1" applyFill="1" applyBorder="1" applyAlignment="1">
      <alignment horizontal="left" vertical="center" wrapText="1" indent="1"/>
    </xf>
    <xf numFmtId="0" fontId="13" fillId="0" borderId="25" xfId="11" applyFont="1" applyFill="1" applyBorder="1" applyAlignment="1">
      <alignment horizontal="left" vertical="center" wrapText="1" indent="1"/>
    </xf>
    <xf numFmtId="0" fontId="16" fillId="0" borderId="38" xfId="11" applyFont="1" applyFill="1" applyBorder="1" applyAlignment="1">
      <alignment horizontal="left" vertical="top" wrapText="1" indent="1"/>
    </xf>
    <xf numFmtId="0" fontId="16" fillId="0" borderId="22" xfId="11" applyFont="1" applyFill="1" applyBorder="1" applyAlignment="1">
      <alignment horizontal="left" vertical="top" wrapText="1" indent="1"/>
    </xf>
    <xf numFmtId="0" fontId="16" fillId="0" borderId="23" xfId="11" applyFont="1" applyFill="1" applyBorder="1" applyAlignment="1">
      <alignment horizontal="left" vertical="top" wrapText="1" indent="1"/>
    </xf>
    <xf numFmtId="0" fontId="20" fillId="0" borderId="0" xfId="5" applyFont="1" applyFill="1" applyBorder="1">
      <alignment vertical="center"/>
    </xf>
    <xf numFmtId="0" fontId="13" fillId="0" borderId="30" xfId="11" applyFont="1" applyFill="1" applyBorder="1" applyAlignment="1">
      <alignment horizontal="left" vertical="center" wrapText="1" indent="1"/>
    </xf>
    <xf numFmtId="0" fontId="13" fillId="0" borderId="31" xfId="11" applyFont="1" applyFill="1" applyBorder="1" applyAlignment="1">
      <alignment horizontal="left" vertical="center" wrapText="1" indent="1"/>
    </xf>
    <xf numFmtId="0" fontId="16" fillId="0" borderId="28" xfId="11" applyFont="1" applyFill="1" applyBorder="1" applyAlignment="1">
      <alignment horizontal="left" vertical="top" wrapText="1" indent="1"/>
    </xf>
    <xf numFmtId="0" fontId="16" fillId="0" borderId="29" xfId="11" applyFont="1" applyFill="1" applyBorder="1" applyAlignment="1">
      <alignment horizontal="left" vertical="top" wrapText="1" indent="1"/>
    </xf>
  </cellXfs>
  <cellStyles count="50">
    <cellStyle name="20 % - Akzent1" xfId="29" builtinId="30" customBuiltin="1"/>
    <cellStyle name="20 % - Akzent2" xfId="32" builtinId="34" customBuiltin="1"/>
    <cellStyle name="20 % - Akzent3" xfId="36" builtinId="38" customBuiltin="1"/>
    <cellStyle name="20 % - Akzent4" xfId="40" builtinId="42" customBuiltin="1"/>
    <cellStyle name="20 % - Akzent5" xfId="43" builtinId="46" customBuiltin="1"/>
    <cellStyle name="20 % - Akzent6" xfId="47" builtinId="50" customBuiltin="1"/>
    <cellStyle name="40 % - Akzent1" xfId="1" builtinId="31" customBuiltin="1"/>
    <cellStyle name="40 % - Akzent2" xfId="33" builtinId="35" customBuiltin="1"/>
    <cellStyle name="40 % - Akzent3" xfId="37" builtinId="39" customBuiltin="1"/>
    <cellStyle name="40 % - Akzent4" xfId="41" builtinId="43" customBuiltin="1"/>
    <cellStyle name="40 % - Akzent5" xfId="44" builtinId="47" customBuiltin="1"/>
    <cellStyle name="40 % - Akzent6" xfId="48" builtinId="51" customBuiltin="1"/>
    <cellStyle name="60 % - Akzent1" xfId="30" builtinId="32" customBuiltin="1"/>
    <cellStyle name="60 % - Akzent2" xfId="34" builtinId="36" customBuiltin="1"/>
    <cellStyle name="60 % - Akzent3" xfId="38" builtinId="40" customBuiltin="1"/>
    <cellStyle name="60 % - Akzent4" xfId="42" builtinId="44" customBuiltin="1"/>
    <cellStyle name="60 % - Akzent5" xfId="45" builtinId="48" customBuiltin="1"/>
    <cellStyle name="60 % - Akzent6" xfId="49" builtinId="52" customBuiltin="1"/>
    <cellStyle name="Akzent1" xfId="3" builtinId="29" customBuiltin="1"/>
    <cellStyle name="Akzent2" xfId="31" builtinId="33" customBuiltin="1"/>
    <cellStyle name="Akzent3" xfId="35" builtinId="37" customBuiltin="1"/>
    <cellStyle name="Akzent4" xfId="39" builtinId="41" customBuiltin="1"/>
    <cellStyle name="Akzent5" xfId="4" builtinId="45" customBuiltin="1"/>
    <cellStyle name="Akzent6" xfId="46" builtinId="49" customBuiltin="1"/>
    <cellStyle name="Ausgabe" xfId="21" builtinId="21" customBuiltin="1"/>
    <cellStyle name="Berechnung" xfId="22" builtinId="22" customBuiltin="1"/>
    <cellStyle name="Dezimal [0]" xfId="7" builtinId="6" customBuiltin="1"/>
    <cellStyle name="Eingabe" xfId="20" builtinId="20" customBuiltin="1"/>
    <cellStyle name="Einstellungseintrag" xfId="14"/>
    <cellStyle name="Ergebnis" xfId="28" builtinId="25" customBuiltin="1"/>
    <cellStyle name="Erklärender Text" xfId="27" builtinId="53" customBuiltin="1"/>
    <cellStyle name="Gebändert" xfId="13"/>
    <cellStyle name="Gut" xfId="17" builtinId="26" customBuiltin="1"/>
    <cellStyle name="Komma" xfId="6" builtinId="3" customBuiltin="1"/>
    <cellStyle name="Neutral" xfId="19" builtinId="28" customBuiltin="1"/>
    <cellStyle name="Notiz" xfId="26" builtinId="10" customBuiltin="1"/>
    <cellStyle name="Prozent" xfId="10" builtinId="5" customBuiltin="1"/>
    <cellStyle name="Schlecht" xfId="18" builtinId="27" customBuiltin="1"/>
    <cellStyle name="Standard" xfId="0" builtinId="0" customBuiltin="1"/>
    <cellStyle name="Tag" xfId="12"/>
    <cellStyle name="Überschrift" xfId="5" builtinId="15" customBuiltin="1"/>
    <cellStyle name="Überschrift 1" xfId="2" builtinId="16" customBuiltin="1"/>
    <cellStyle name="Überschrift 2" xfId="15" builtinId="17" customBuiltin="1"/>
    <cellStyle name="Überschrift 3" xfId="16" builtinId="18" customBuiltin="1"/>
    <cellStyle name="Überschrift 4" xfId="11" builtinId="19" customBuiltin="1"/>
    <cellStyle name="Verknüpfte Zelle" xfId="23" builtinId="24" customBuiltin="1"/>
    <cellStyle name="Währung" xfId="8" builtinId="4" customBuiltin="1"/>
    <cellStyle name="Währung [0]" xfId="9" builtinId="7" customBuiltin="1"/>
    <cellStyle name="Warnender Text" xfId="25" builtinId="11" customBuiltin="1"/>
    <cellStyle name="Zelle überprüfen" xfId="24" builtinId="23" customBuiltin="1"/>
  </cellStyles>
  <dxfs count="24">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xdr:col>
      <xdr:colOff>885825</xdr:colOff>
      <xdr:row>1</xdr:row>
      <xdr:rowOff>1254</xdr:rowOff>
    </xdr:from>
    <xdr:to>
      <xdr:col>8</xdr:col>
      <xdr:colOff>10990</xdr:colOff>
      <xdr:row>1</xdr:row>
      <xdr:rowOff>1146054</xdr:rowOff>
    </xdr:to>
    <xdr:pic>
      <xdr:nvPicPr>
        <xdr:cNvPr id="3" name="Bild 2" descr="Kopfzeile Winter&#10;&#10;Fotocollage von Word: Winter">
          <a:extLst>
            <a:ext uri="{FF2B5EF4-FFF2-40B4-BE49-F238E27FC236}">
              <a16:creationId xmlns:a16="http://schemas.microsoft.com/office/drawing/2014/main" xmlns="" id="{00000000-0008-0000-0000-000003000000}"/>
            </a:ext>
          </a:extLst>
        </xdr:cNvPr>
        <xdr:cNvPicPr>
          <a:picLocks noChangeAspect="1"/>
        </xdr:cNvPicPr>
      </xdr:nvPicPr>
      <xdr:blipFill rotWithShape="1">
        <a:blip xmlns:r="http://schemas.openxmlformats.org/officeDocument/2006/relationships" r:embed="rId1"/>
        <a:srcRect l="42521"/>
        <a:stretch/>
      </xdr:blipFill>
      <xdr:spPr>
        <a:xfrm>
          <a:off x="3543300" y="115554"/>
          <a:ext cx="5459290" cy="1144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506730</xdr:colOff>
      <xdr:row>0</xdr:row>
      <xdr:rowOff>0</xdr:rowOff>
    </xdr:from>
    <xdr:to>
      <xdr:col>7</xdr:col>
      <xdr:colOff>1230197</xdr:colOff>
      <xdr:row>1</xdr:row>
      <xdr:rowOff>1030500</xdr:rowOff>
    </xdr:to>
    <xdr:pic>
      <xdr:nvPicPr>
        <xdr:cNvPr id="4" name="Bild 2" descr="Kopfzeile Herbst&#10;&#10;Fotocollage von Word: Herbst">
          <a:extLst>
            <a:ext uri="{FF2B5EF4-FFF2-40B4-BE49-F238E27FC236}">
              <a16:creationId xmlns:a16="http://schemas.microsoft.com/office/drawing/2014/main" xmlns="" id="{91CAE39E-967B-4C8D-9343-9772919E65F8}"/>
            </a:ext>
          </a:extLst>
        </xdr:cNvPr>
        <xdr:cNvPicPr>
          <a:picLocks noChangeAspect="1"/>
        </xdr:cNvPicPr>
      </xdr:nvPicPr>
      <xdr:blipFill rotWithShape="1">
        <a:blip xmlns:r="http://schemas.openxmlformats.org/officeDocument/2006/relationships" r:embed="rId1"/>
        <a:srcRect l="52349"/>
        <a:stretch/>
      </xdr:blipFill>
      <xdr:spPr>
        <a:xfrm>
          <a:off x="4423410" y="0"/>
          <a:ext cx="4518227" cy="1144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552450</xdr:colOff>
      <xdr:row>1</xdr:row>
      <xdr:rowOff>0</xdr:rowOff>
    </xdr:from>
    <xdr:to>
      <xdr:col>8</xdr:col>
      <xdr:colOff>10997</xdr:colOff>
      <xdr:row>1</xdr:row>
      <xdr:rowOff>1144800</xdr:rowOff>
    </xdr:to>
    <xdr:pic>
      <xdr:nvPicPr>
        <xdr:cNvPr id="4" name="Bild 2" descr="Kopfzeile Herbst&#10;&#10;Fotocollage von Word: Herbst">
          <a:extLst>
            <a:ext uri="{FF2B5EF4-FFF2-40B4-BE49-F238E27FC236}">
              <a16:creationId xmlns:a16="http://schemas.microsoft.com/office/drawing/2014/main" xmlns="" id="{6F5213F2-D70F-41BB-BE6D-090E21C19F7B}"/>
            </a:ext>
          </a:extLst>
        </xdr:cNvPr>
        <xdr:cNvPicPr>
          <a:picLocks noChangeAspect="1"/>
        </xdr:cNvPicPr>
      </xdr:nvPicPr>
      <xdr:blipFill rotWithShape="1">
        <a:blip xmlns:r="http://schemas.openxmlformats.org/officeDocument/2006/relationships" r:embed="rId1"/>
        <a:srcRect l="52349"/>
        <a:stretch/>
      </xdr:blipFill>
      <xdr:spPr>
        <a:xfrm>
          <a:off x="4476750" y="114300"/>
          <a:ext cx="4525847" cy="1144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438150</xdr:colOff>
      <xdr:row>1</xdr:row>
      <xdr:rowOff>0</xdr:rowOff>
    </xdr:from>
    <xdr:to>
      <xdr:col>8</xdr:col>
      <xdr:colOff>10990</xdr:colOff>
      <xdr:row>1</xdr:row>
      <xdr:rowOff>1144800</xdr:rowOff>
    </xdr:to>
    <xdr:pic>
      <xdr:nvPicPr>
        <xdr:cNvPr id="3" name="Bild 2" descr="Kopfzeile Winter&#10;&#10;Fotocollage von Word: Winter">
          <a:extLst>
            <a:ext uri="{FF2B5EF4-FFF2-40B4-BE49-F238E27FC236}">
              <a16:creationId xmlns:a16="http://schemas.microsoft.com/office/drawing/2014/main" xmlns="" id="{75041EA3-EBF9-46C3-B798-7C463F1B7449}"/>
            </a:ext>
          </a:extLst>
        </xdr:cNvPr>
        <xdr:cNvPicPr>
          <a:picLocks noChangeAspect="1"/>
        </xdr:cNvPicPr>
      </xdr:nvPicPr>
      <xdr:blipFill rotWithShape="1">
        <a:blip xmlns:r="http://schemas.openxmlformats.org/officeDocument/2006/relationships" r:embed="rId1"/>
        <a:srcRect l="51145" r="1"/>
        <a:stretch/>
      </xdr:blipFill>
      <xdr:spPr>
        <a:xfrm>
          <a:off x="4362450" y="114300"/>
          <a:ext cx="4640140" cy="114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885825</xdr:colOff>
      <xdr:row>1</xdr:row>
      <xdr:rowOff>0</xdr:rowOff>
    </xdr:from>
    <xdr:to>
      <xdr:col>8</xdr:col>
      <xdr:colOff>10990</xdr:colOff>
      <xdr:row>1</xdr:row>
      <xdr:rowOff>1144800</xdr:rowOff>
    </xdr:to>
    <xdr:pic>
      <xdr:nvPicPr>
        <xdr:cNvPr id="3" name="Bild 2" descr="Kopfzeile Winter&#10;&#10;Fotocollage von Word: Winter">
          <a:extLst>
            <a:ext uri="{FF2B5EF4-FFF2-40B4-BE49-F238E27FC236}">
              <a16:creationId xmlns:a16="http://schemas.microsoft.com/office/drawing/2014/main" xmlns="" id="{E1A7ED68-67DB-48B1-8502-5FA0F43E62D0}"/>
            </a:ext>
          </a:extLst>
        </xdr:cNvPr>
        <xdr:cNvPicPr>
          <a:picLocks noChangeAspect="1"/>
        </xdr:cNvPicPr>
      </xdr:nvPicPr>
      <xdr:blipFill rotWithShape="1">
        <a:blip xmlns:r="http://schemas.openxmlformats.org/officeDocument/2006/relationships" r:embed="rId1"/>
        <a:srcRect l="42521"/>
        <a:stretch/>
      </xdr:blipFill>
      <xdr:spPr>
        <a:xfrm>
          <a:off x="3543300" y="114300"/>
          <a:ext cx="5459290" cy="1144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323850</xdr:colOff>
      <xdr:row>0</xdr:row>
      <xdr:rowOff>102477</xdr:rowOff>
    </xdr:from>
    <xdr:to>
      <xdr:col>8</xdr:col>
      <xdr:colOff>10992</xdr:colOff>
      <xdr:row>1</xdr:row>
      <xdr:rowOff>1132977</xdr:rowOff>
    </xdr:to>
    <xdr:pic>
      <xdr:nvPicPr>
        <xdr:cNvPr id="2" name="Bild 1" descr="Kopfzeile Frühling&#10;&#10;Fotocollage von Word: Frühling">
          <a:extLst>
            <a:ext uri="{FF2B5EF4-FFF2-40B4-BE49-F238E27FC236}">
              <a16:creationId xmlns:a16="http://schemas.microsoft.com/office/drawing/2014/main" xmlns="" id="{00000000-0008-0000-0200-000002000000}"/>
            </a:ext>
          </a:extLst>
        </xdr:cNvPr>
        <xdr:cNvPicPr preferRelativeResize="0">
          <a:picLocks noChangeAspect="1"/>
        </xdr:cNvPicPr>
      </xdr:nvPicPr>
      <xdr:blipFill rotWithShape="1">
        <a:blip xmlns:r="http://schemas.openxmlformats.org/officeDocument/2006/relationships" r:embed="rId1"/>
        <a:srcRect l="49942"/>
        <a:stretch/>
      </xdr:blipFill>
      <xdr:spPr>
        <a:xfrm>
          <a:off x="4248150" y="102477"/>
          <a:ext cx="4754442" cy="1144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323850</xdr:colOff>
      <xdr:row>0</xdr:row>
      <xdr:rowOff>104775</xdr:rowOff>
    </xdr:from>
    <xdr:to>
      <xdr:col>8</xdr:col>
      <xdr:colOff>10992</xdr:colOff>
      <xdr:row>1</xdr:row>
      <xdr:rowOff>1135275</xdr:rowOff>
    </xdr:to>
    <xdr:pic>
      <xdr:nvPicPr>
        <xdr:cNvPr id="4" name="Bild 1" descr="Kopfzeile Frühling&#10;&#10;Fotocollage von Word: Frühling">
          <a:extLst>
            <a:ext uri="{FF2B5EF4-FFF2-40B4-BE49-F238E27FC236}">
              <a16:creationId xmlns:a16="http://schemas.microsoft.com/office/drawing/2014/main" xmlns="" id="{FEDF4B0C-7707-4754-850F-4F5519A7C932}"/>
            </a:ext>
          </a:extLst>
        </xdr:cNvPr>
        <xdr:cNvPicPr preferRelativeResize="0">
          <a:picLocks noChangeAspect="1"/>
        </xdr:cNvPicPr>
      </xdr:nvPicPr>
      <xdr:blipFill rotWithShape="1">
        <a:blip xmlns:r="http://schemas.openxmlformats.org/officeDocument/2006/relationships" r:embed="rId1"/>
        <a:srcRect l="49942"/>
        <a:stretch/>
      </xdr:blipFill>
      <xdr:spPr>
        <a:xfrm>
          <a:off x="4248150" y="104775"/>
          <a:ext cx="4754442" cy="1144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323850</xdr:colOff>
      <xdr:row>0</xdr:row>
      <xdr:rowOff>104775</xdr:rowOff>
    </xdr:from>
    <xdr:to>
      <xdr:col>8</xdr:col>
      <xdr:colOff>10992</xdr:colOff>
      <xdr:row>1</xdr:row>
      <xdr:rowOff>1135275</xdr:rowOff>
    </xdr:to>
    <xdr:pic>
      <xdr:nvPicPr>
        <xdr:cNvPr id="3" name="Bild 1" descr="Kopfzeile Frühling&#10;&#10;Fotocollage von Word: Frühling">
          <a:extLst>
            <a:ext uri="{FF2B5EF4-FFF2-40B4-BE49-F238E27FC236}">
              <a16:creationId xmlns:a16="http://schemas.microsoft.com/office/drawing/2014/main" xmlns="" id="{B674D2E1-6508-49C6-954C-546279BA2D2F}"/>
            </a:ext>
          </a:extLst>
        </xdr:cNvPr>
        <xdr:cNvPicPr preferRelativeResize="0">
          <a:picLocks noChangeAspect="1"/>
        </xdr:cNvPicPr>
      </xdr:nvPicPr>
      <xdr:blipFill rotWithShape="1">
        <a:blip xmlns:r="http://schemas.openxmlformats.org/officeDocument/2006/relationships" r:embed="rId1"/>
        <a:srcRect l="49942"/>
        <a:stretch/>
      </xdr:blipFill>
      <xdr:spPr>
        <a:xfrm>
          <a:off x="4248150" y="104775"/>
          <a:ext cx="4754442" cy="1144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108729</xdr:rowOff>
    </xdr:from>
    <xdr:to>
      <xdr:col>8</xdr:col>
      <xdr:colOff>11001</xdr:colOff>
      <xdr:row>1</xdr:row>
      <xdr:rowOff>1139229</xdr:rowOff>
    </xdr:to>
    <xdr:pic>
      <xdr:nvPicPr>
        <xdr:cNvPr id="3" name="Bild 2" descr="Kopfzeile Sommer&#10;&#10;Fotocollage von Word: Sommer">
          <a:extLst>
            <a:ext uri="{FF2B5EF4-FFF2-40B4-BE49-F238E27FC236}">
              <a16:creationId xmlns:a16="http://schemas.microsoft.com/office/drawing/2014/main" xmlns="" id="{00000000-0008-0000-0500-000003000000}"/>
            </a:ext>
          </a:extLst>
        </xdr:cNvPr>
        <xdr:cNvPicPr>
          <a:picLocks noChangeAspect="1"/>
        </xdr:cNvPicPr>
      </xdr:nvPicPr>
      <xdr:blipFill rotWithShape="1">
        <a:blip xmlns:r="http://schemas.openxmlformats.org/officeDocument/2006/relationships" r:embed="rId1"/>
        <a:srcRect l="50444"/>
        <a:stretch/>
      </xdr:blipFill>
      <xdr:spPr>
        <a:xfrm>
          <a:off x="4295775" y="108729"/>
          <a:ext cx="4706826" cy="1144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371475</xdr:colOff>
      <xdr:row>1</xdr:row>
      <xdr:rowOff>0</xdr:rowOff>
    </xdr:from>
    <xdr:to>
      <xdr:col>8</xdr:col>
      <xdr:colOff>11001</xdr:colOff>
      <xdr:row>1</xdr:row>
      <xdr:rowOff>1144800</xdr:rowOff>
    </xdr:to>
    <xdr:pic>
      <xdr:nvPicPr>
        <xdr:cNvPr id="5" name="Bild 2" descr="Kopfzeile Sommer&#10;&#10;Fotocollage von Word: Sommer">
          <a:extLst>
            <a:ext uri="{FF2B5EF4-FFF2-40B4-BE49-F238E27FC236}">
              <a16:creationId xmlns:a16="http://schemas.microsoft.com/office/drawing/2014/main" xmlns="" id="{61867DF2-BE9B-4E28-A5AF-13C90AB0821C}"/>
            </a:ext>
          </a:extLst>
        </xdr:cNvPr>
        <xdr:cNvPicPr>
          <a:picLocks noChangeAspect="1"/>
        </xdr:cNvPicPr>
      </xdr:nvPicPr>
      <xdr:blipFill rotWithShape="1">
        <a:blip xmlns:r="http://schemas.openxmlformats.org/officeDocument/2006/relationships" r:embed="rId1"/>
        <a:srcRect l="50444"/>
        <a:stretch/>
      </xdr:blipFill>
      <xdr:spPr>
        <a:xfrm>
          <a:off x="4295775" y="114300"/>
          <a:ext cx="4706826" cy="1144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371475</xdr:colOff>
      <xdr:row>1</xdr:row>
      <xdr:rowOff>0</xdr:rowOff>
    </xdr:from>
    <xdr:to>
      <xdr:col>8</xdr:col>
      <xdr:colOff>11001</xdr:colOff>
      <xdr:row>1</xdr:row>
      <xdr:rowOff>1144800</xdr:rowOff>
    </xdr:to>
    <xdr:pic>
      <xdr:nvPicPr>
        <xdr:cNvPr id="4" name="Bild 2" descr="Kopfzeile Sommer&#10;&#10;Fotocollage von Word: Sommer">
          <a:extLst>
            <a:ext uri="{FF2B5EF4-FFF2-40B4-BE49-F238E27FC236}">
              <a16:creationId xmlns:a16="http://schemas.microsoft.com/office/drawing/2014/main" xmlns="" id="{5AF3CA96-AD2E-45FC-B677-9FF7A719319B}"/>
            </a:ext>
          </a:extLst>
        </xdr:cNvPr>
        <xdr:cNvPicPr>
          <a:picLocks noChangeAspect="1"/>
        </xdr:cNvPicPr>
      </xdr:nvPicPr>
      <xdr:blipFill rotWithShape="1">
        <a:blip xmlns:r="http://schemas.openxmlformats.org/officeDocument/2006/relationships" r:embed="rId1"/>
        <a:srcRect l="50444"/>
        <a:stretch/>
      </xdr:blipFill>
      <xdr:spPr>
        <a:xfrm>
          <a:off x="4295775" y="114300"/>
          <a:ext cx="4706826" cy="1144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552450</xdr:colOff>
      <xdr:row>1</xdr:row>
      <xdr:rowOff>0</xdr:rowOff>
    </xdr:from>
    <xdr:to>
      <xdr:col>8</xdr:col>
      <xdr:colOff>10997</xdr:colOff>
      <xdr:row>1</xdr:row>
      <xdr:rowOff>1144800</xdr:rowOff>
    </xdr:to>
    <xdr:pic>
      <xdr:nvPicPr>
        <xdr:cNvPr id="4" name="Bild 2" descr="Kopfzeile Herbst&#10;&#10;Fotocollage von Word: Herbst">
          <a:extLst>
            <a:ext uri="{FF2B5EF4-FFF2-40B4-BE49-F238E27FC236}">
              <a16:creationId xmlns:a16="http://schemas.microsoft.com/office/drawing/2014/main" xmlns="" id="{F4EE7DA9-EB60-4C3F-A71B-2E5848C417AD}"/>
            </a:ext>
          </a:extLst>
        </xdr:cNvPr>
        <xdr:cNvPicPr>
          <a:picLocks noChangeAspect="1"/>
        </xdr:cNvPicPr>
      </xdr:nvPicPr>
      <xdr:blipFill rotWithShape="1">
        <a:blip xmlns:r="http://schemas.openxmlformats.org/officeDocument/2006/relationships" r:embed="rId1"/>
        <a:srcRect l="52349"/>
        <a:stretch/>
      </xdr:blipFill>
      <xdr:spPr>
        <a:xfrm>
          <a:off x="4476750" y="114300"/>
          <a:ext cx="4525847" cy="1144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6">
      <a:majorFont>
        <a:latin typeface="Century Gothic"/>
        <a:ea typeface=""/>
        <a:cs typeface=""/>
      </a:majorFont>
      <a:minorFont>
        <a:latin typeface="Century Gothic"/>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8" tint="0.59999389629810485"/>
    <pageSetUpPr autoPageBreaks="0" fitToPage="1"/>
  </sheetPr>
  <dimension ref="A1:L15"/>
  <sheetViews>
    <sheetView showGridLines="0" showRowColHeaders="0" topLeftCell="A10" zoomScaleNormal="100" workbookViewId="0">
      <selection activeCell="B15" sqref="B15"/>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2" width="16.3984375" style="26" customWidth="1"/>
    <col min="13" max="13" width="1.59765625" style="26" customWidth="1"/>
    <col min="14" max="16384" width="8.69921875" style="26"/>
  </cols>
  <sheetData>
    <row r="1" spans="1:12" ht="9" customHeight="1" x14ac:dyDescent="0.25">
      <c r="A1" s="1"/>
      <c r="B1" s="1"/>
      <c r="C1" s="1"/>
      <c r="D1" s="1"/>
      <c r="E1" s="1"/>
      <c r="F1" s="1"/>
      <c r="G1" s="1"/>
      <c r="H1" s="1"/>
      <c r="I1" s="26" t="s">
        <v>1</v>
      </c>
      <c r="K1" s="2"/>
      <c r="L1" s="2"/>
    </row>
    <row r="2" spans="1:12" ht="96" customHeight="1" x14ac:dyDescent="0.25">
      <c r="A2" s="1"/>
      <c r="B2" s="40" t="str">
        <f>"Januar "&amp;KalenderJahr</f>
        <v>Januar 2026</v>
      </c>
      <c r="C2" s="40"/>
      <c r="D2" s="40"/>
      <c r="E2" s="3"/>
      <c r="F2" s="3"/>
      <c r="G2" s="3"/>
      <c r="H2" s="4"/>
      <c r="K2" s="2"/>
      <c r="L2" s="2"/>
    </row>
    <row r="3" spans="1:12" s="27" customFormat="1" ht="24" customHeight="1" x14ac:dyDescent="0.25">
      <c r="A3" s="9"/>
      <c r="B3" s="6" t="str">
        <f>Wochenanfang</f>
        <v>Montag</v>
      </c>
      <c r="C3" s="7" t="str">
        <f t="shared" ref="C3:H3" si="0">TEXT(C4,"TTTT")</f>
        <v>Dienstag</v>
      </c>
      <c r="D3" s="7" t="str">
        <f t="shared" si="0"/>
        <v>Mittwoch</v>
      </c>
      <c r="E3" s="7" t="str">
        <f t="shared" si="0"/>
        <v>Donnerstag</v>
      </c>
      <c r="F3" s="7" t="str">
        <f t="shared" si="0"/>
        <v>Freitag</v>
      </c>
      <c r="G3" s="7" t="str">
        <f t="shared" si="0"/>
        <v>Samstag</v>
      </c>
      <c r="H3" s="8" t="str">
        <f t="shared" si="0"/>
        <v>Sonntag</v>
      </c>
      <c r="K3" s="45" t="s">
        <v>2</v>
      </c>
      <c r="L3" s="45"/>
    </row>
    <row r="4" spans="1:12" s="27" customFormat="1" ht="24" customHeight="1" x14ac:dyDescent="0.25">
      <c r="A4" s="5"/>
      <c r="B4" s="30">
        <f t="array" ref="B4:H4">TageUndWochen+DATE(KalenderJahr,1,1)-WEEKDAY(DATE(KalenderJahr,1,1),(Wochenanfang="Montag")+1)+1</f>
        <v>46020</v>
      </c>
      <c r="C4" s="30">
        <v>46021</v>
      </c>
      <c r="D4" s="30">
        <v>46022</v>
      </c>
      <c r="E4" s="30">
        <v>46023</v>
      </c>
      <c r="F4" s="30">
        <v>46024</v>
      </c>
      <c r="G4" s="30">
        <v>46025</v>
      </c>
      <c r="H4" s="31">
        <v>46026</v>
      </c>
      <c r="K4" s="12" t="s">
        <v>3</v>
      </c>
      <c r="L4" s="12" t="s">
        <v>4</v>
      </c>
    </row>
    <row r="5" spans="1:12" s="28" customFormat="1" ht="56.1" customHeight="1" x14ac:dyDescent="0.25">
      <c r="A5" s="11"/>
      <c r="B5" s="10"/>
      <c r="C5" s="10"/>
      <c r="D5" s="10" t="s">
        <v>11</v>
      </c>
      <c r="E5" s="10" t="s">
        <v>7</v>
      </c>
      <c r="F5" s="10" t="s">
        <v>1</v>
      </c>
      <c r="G5" s="10" t="s">
        <v>1</v>
      </c>
      <c r="H5" s="10" t="s">
        <v>1</v>
      </c>
      <c r="K5" s="13">
        <v>2026</v>
      </c>
      <c r="L5" s="13" t="s">
        <v>5</v>
      </c>
    </row>
    <row r="6" spans="1:12" s="27" customFormat="1" ht="24" customHeight="1" x14ac:dyDescent="0.25">
      <c r="A6" s="5"/>
      <c r="B6" s="30">
        <f t="array" ref="B6:H6">TageUndWochen+DATE(KalenderJahr,1,1)-WEEKDAY(DATE(KalenderJahr,1,1),(Wochenanfang="Montag")+1)+8</f>
        <v>46027</v>
      </c>
      <c r="C6" s="30">
        <v>46028</v>
      </c>
      <c r="D6" s="30">
        <v>46029</v>
      </c>
      <c r="E6" s="30">
        <v>46030</v>
      </c>
      <c r="F6" s="30">
        <v>46031</v>
      </c>
      <c r="G6" s="30">
        <v>46032</v>
      </c>
      <c r="H6" s="30">
        <v>46033</v>
      </c>
    </row>
    <row r="7" spans="1:12" s="28" customFormat="1" ht="56.1" customHeight="1" x14ac:dyDescent="0.25">
      <c r="A7" s="11"/>
      <c r="B7" s="10" t="s">
        <v>1</v>
      </c>
      <c r="C7" s="10" t="s">
        <v>1</v>
      </c>
      <c r="D7" s="10" t="s">
        <v>1</v>
      </c>
      <c r="E7" s="10" t="s">
        <v>1</v>
      </c>
      <c r="F7" s="10" t="s">
        <v>1</v>
      </c>
      <c r="G7" s="10" t="s">
        <v>1</v>
      </c>
      <c r="H7" s="10" t="s">
        <v>1</v>
      </c>
    </row>
    <row r="8" spans="1:12" s="27" customFormat="1" ht="24" customHeight="1" x14ac:dyDescent="0.25">
      <c r="A8" s="5"/>
      <c r="B8" s="30">
        <f t="array" ref="B8:H8">TageUndWochen+DATE(KalenderJahr,1,1)-WEEKDAY(DATE(KalenderJahr,1,1),(Wochenanfang="Montag")+1)+15</f>
        <v>46034</v>
      </c>
      <c r="C8" s="30">
        <v>46035</v>
      </c>
      <c r="D8" s="30">
        <v>46036</v>
      </c>
      <c r="E8" s="30">
        <v>46037</v>
      </c>
      <c r="F8" s="30">
        <v>46038</v>
      </c>
      <c r="G8" s="30">
        <v>46039</v>
      </c>
      <c r="H8" s="30">
        <v>46040</v>
      </c>
    </row>
    <row r="9" spans="1:12" s="28" customFormat="1" ht="56.1" customHeight="1" x14ac:dyDescent="0.25">
      <c r="A9" s="11"/>
      <c r="B9" s="10" t="s">
        <v>1</v>
      </c>
      <c r="C9" s="10" t="s">
        <v>1</v>
      </c>
      <c r="D9" s="10" t="s">
        <v>1</v>
      </c>
      <c r="E9" s="10" t="s">
        <v>1</v>
      </c>
      <c r="F9" s="10" t="s">
        <v>1</v>
      </c>
      <c r="G9" s="10" t="s">
        <v>1</v>
      </c>
      <c r="H9" s="10" t="s">
        <v>1</v>
      </c>
    </row>
    <row r="10" spans="1:12" s="27" customFormat="1" ht="24" customHeight="1" x14ac:dyDescent="0.25">
      <c r="A10" s="5"/>
      <c r="B10" s="30">
        <f t="array" ref="B10:H10">TageUndWochen+DATE(KalenderJahr,1,1)-WEEKDAY(DATE(KalenderJahr,1,1),(Wochenanfang="Montag")+1)+22</f>
        <v>46041</v>
      </c>
      <c r="C10" s="30">
        <v>46042</v>
      </c>
      <c r="D10" s="30">
        <v>46043</v>
      </c>
      <c r="E10" s="30">
        <v>46044</v>
      </c>
      <c r="F10" s="30">
        <v>46045</v>
      </c>
      <c r="G10" s="30">
        <v>46046</v>
      </c>
      <c r="H10" s="30">
        <v>46047</v>
      </c>
    </row>
    <row r="11" spans="1:12" s="28" customFormat="1" ht="56.1" customHeight="1" x14ac:dyDescent="0.25">
      <c r="A11" s="11"/>
      <c r="B11" s="10" t="s">
        <v>1</v>
      </c>
      <c r="C11" s="10" t="s">
        <v>1</v>
      </c>
      <c r="D11" s="10" t="s">
        <v>1</v>
      </c>
      <c r="E11" s="10" t="s">
        <v>1</v>
      </c>
      <c r="F11" s="10" t="s">
        <v>1</v>
      </c>
      <c r="G11" s="10" t="s">
        <v>1</v>
      </c>
      <c r="H11" s="10" t="s">
        <v>1</v>
      </c>
    </row>
    <row r="12" spans="1:12" s="27" customFormat="1" ht="24" customHeight="1" x14ac:dyDescent="0.25">
      <c r="A12" s="5"/>
      <c r="B12" s="30">
        <f t="array" ref="B12:H12">TageUndWochen+DATE(KalenderJahr,1,1)-WEEKDAY(DATE(KalenderJahr,1,1),(Wochenanfang="Montag")+1)+29</f>
        <v>46048</v>
      </c>
      <c r="C12" s="30">
        <v>46049</v>
      </c>
      <c r="D12" s="30">
        <v>46050</v>
      </c>
      <c r="E12" s="30">
        <v>46051</v>
      </c>
      <c r="F12" s="30">
        <v>46052</v>
      </c>
      <c r="G12" s="30">
        <v>46053</v>
      </c>
      <c r="H12" s="30">
        <v>46054</v>
      </c>
    </row>
    <row r="13" spans="1:12" s="28" customFormat="1" ht="56.1" customHeight="1" x14ac:dyDescent="0.25">
      <c r="A13" s="11"/>
      <c r="B13" s="10" t="s">
        <v>1</v>
      </c>
      <c r="C13" s="10" t="s">
        <v>1</v>
      </c>
      <c r="D13" s="10" t="s">
        <v>1</v>
      </c>
      <c r="E13" s="10" t="s">
        <v>1</v>
      </c>
      <c r="F13" s="10" t="s">
        <v>1</v>
      </c>
      <c r="G13" s="10" t="s">
        <v>1</v>
      </c>
      <c r="H13" s="10" t="s">
        <v>1</v>
      </c>
    </row>
    <row r="14" spans="1:12" s="27" customFormat="1" ht="24" customHeight="1" x14ac:dyDescent="0.25">
      <c r="A14" s="5"/>
      <c r="B14" s="30">
        <f t="array" ref="B14:C14">TageUndWochen+DATE(KalenderJahr,1,1)-WEEKDAY(DATE(KalenderJahr,1,1),(Wochenanfang="Montag")+1)+36</f>
        <v>46055</v>
      </c>
      <c r="C14" s="30">
        <v>46056</v>
      </c>
      <c r="D14" s="41" t="s">
        <v>0</v>
      </c>
      <c r="E14" s="41"/>
      <c r="F14" s="41"/>
      <c r="G14" s="41"/>
      <c r="H14" s="42"/>
    </row>
    <row r="15" spans="1:12" s="28" customFormat="1" ht="56.1" customHeight="1" x14ac:dyDescent="0.25">
      <c r="A15" s="11"/>
      <c r="B15" s="10" t="s">
        <v>1</v>
      </c>
      <c r="C15" s="10" t="s">
        <v>1</v>
      </c>
      <c r="D15" s="43"/>
      <c r="E15" s="43"/>
      <c r="F15" s="43"/>
      <c r="G15" s="43"/>
      <c r="H15" s="44"/>
    </row>
  </sheetData>
  <mergeCells count="4">
    <mergeCell ref="B2:D2"/>
    <mergeCell ref="D14:H14"/>
    <mergeCell ref="D15:H15"/>
    <mergeCell ref="K3:L3"/>
  </mergeCells>
  <phoneticPr fontId="2" type="noConversion"/>
  <conditionalFormatting sqref="B12:H12 B14:C14">
    <cfRule type="expression" dxfId="23" priority="24">
      <formula>AND(DAY(B12)&gt;=1,DAY(B12)&lt;=15)</formula>
    </cfRule>
  </conditionalFormatting>
  <conditionalFormatting sqref="B4:G4">
    <cfRule type="expression" dxfId="22" priority="23">
      <formula>DAY(B4)&gt;8</formula>
    </cfRule>
  </conditionalFormatting>
  <dataValidations count="13">
    <dataValidation type="list" errorStyle="warning" allowBlank="1" showInputMessage="1" showErrorMessage="1" error="Wählen Sie einen Tag in der Liste aus. Wählen Sie ABBRECHEN aus, und drücken Sie dann ALT+NACH-UNTEN-TASTE, um einen Tag in der Dropdownliste auszuwählen" prompt="Wählen Sie den ersten Tag der Woche in dieser Zelle aus. Drücken Sie ALT+NACH-UNTEN, um die Dropdownliste zu öffnen, drücken Sie die NACH-UNTEN- und dann die EINGABETASTE, um die Auswahl zu treffen." sqref="L5">
      <formula1>"Sonntag, Montag"</formula1>
    </dataValidation>
    <dataValidation allowBlank="1" showInputMessage="1" showErrorMessage="1" prompt="Erstellen Sie in dieser Arbeitsmappe einen benutzerdefinierten Monatskalender. Passen Sie das Jahr und den ersten Tag der Woche für alle Monate auf diesem Januar-Arbeitsblatt an. Jeder Monat befindet sich auf einem separaten Arbeitsblatt." sqref="A1"/>
    <dataValidation allowBlank="1" showInputMessage="1" showErrorMessage="1" prompt="Geben Sie das Jahr in der Zelle unten ein." sqref="K4"/>
    <dataValidation allowBlank="1" showInputMessage="1" showErrorMessage="1" prompt="Wählen Sie den ersten Tag der Woche in der Zelle unten aus." sqref="L4"/>
    <dataValidation allowBlank="1" showInputMessage="1" showErrorMessage="1" prompt="Geben Sie in dieser Zelle das Jahr ein" sqref="K5"/>
    <dataValidation allowBlank="1" showInputMessage="1" showErrorMessage="1" prompt="Diese Zeile enthält die Namen der Wochentage für den Kalender. Diese Zelle enthält den Anfangstag der Woche. Um den Anfangstag der Woche zu ändern, geben Sie in Zelle L5 in diesem Arbeitsblatt einen neuen Wochentag ein." sqref="B3"/>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 allowBlank="1" showInputMessage="1" showErrorMessage="1" prompt="Das Jahr in dieser Zelle wird automatisch auf der Grundlage des in Zelle K5 eingegebenen Jahrs aktualisiert. Der Kalender unten weist Datumswerte für den Vor- und den Folgemonat in hellerer Schriftfarbe auf." sqref="B2:D2"/>
    <dataValidation allowBlank="1" showInputMessage="1" showErrorMessage="1" prompt="Automatisch ermittelter Wochentag" sqref="C3:H3"/>
    <dataValidation allowBlank="1" showInputMessage="1" showErrorMessage="1" prompt="Diese Zeile und die Zeilen 7, 9, 11, 13 und 15 sind Zellen zur Eingabe der Tagesnotizen, die sich auf den Kalendertag in der Zelle darüber beziehen." sqref="B5"/>
    <dataValidation allowBlank="1" showInputMessage="1" prompt="Geben Sie in dieser Zelle Monatsnotizen ein" sqref="D15:H15"/>
    <dataValidation allowBlank="1" showInputMessage="1" prompt="Geben Sie Monatsnotizen in der Zelle unten ein" sqref="D14:H14"/>
    <dataValidation allowBlank="1" showInputMessage="1" showErrorMessage="1" prompt="Geben Sie das Jahr ein und wählen Sie den ersten Tag des Kalenders in den Zellen unten aus. Diese Zellen mit Kalendereinstellungen werden nicht gedruckt." sqref="K3"/>
  </dataValidations>
  <printOptions horizontalCentered="1"/>
  <pageMargins left="0.25" right="0.25" top="0.5" bottom="0.5" header="0.3" footer="0.3"/>
  <pageSetup paperSize="9" orientation="landscape" r:id="rId1"/>
  <headerFooter differentFirst="1"/>
  <customProperties>
    <customPr name="SheetChanged" r:id="rId2"/>
  </customProperties>
  <drawing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5" tint="0.59999389629810485"/>
    <pageSetUpPr fitToPage="1"/>
  </sheetPr>
  <dimension ref="A1:I15"/>
  <sheetViews>
    <sheetView showGridLines="0" showRowColHeaders="0" topLeftCell="A13" zoomScaleNormal="100" workbookViewId="0">
      <selection activeCell="F7" sqref="F7"/>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58" t="str">
        <f>"Oktober "&amp;KalenderJahr</f>
        <v>Oktober 2026</v>
      </c>
      <c r="C2" s="58"/>
      <c r="D2" s="58"/>
      <c r="E2" s="3"/>
      <c r="F2" s="3"/>
      <c r="G2" s="3"/>
      <c r="H2" s="4"/>
    </row>
    <row r="3" spans="1:9" s="27" customFormat="1" ht="24" customHeight="1" x14ac:dyDescent="0.25">
      <c r="A3" s="9"/>
      <c r="B3" s="14" t="str">
        <f>Wochenanfang</f>
        <v>Montag</v>
      </c>
      <c r="C3" s="15" t="str">
        <f t="shared" ref="C3:H3" si="0">TEXT(C4,"TTTT")</f>
        <v>Dienstag</v>
      </c>
      <c r="D3" s="15" t="str">
        <f t="shared" si="0"/>
        <v>Mittwoch</v>
      </c>
      <c r="E3" s="15" t="str">
        <f t="shared" si="0"/>
        <v>Donnerstag</v>
      </c>
      <c r="F3" s="15" t="str">
        <f t="shared" si="0"/>
        <v>Freitag</v>
      </c>
      <c r="G3" s="15" t="str">
        <f t="shared" si="0"/>
        <v>Samstag</v>
      </c>
      <c r="H3" s="16" t="str">
        <f t="shared" si="0"/>
        <v>Sonntag</v>
      </c>
    </row>
    <row r="4" spans="1:9" s="27" customFormat="1" ht="24" customHeight="1" x14ac:dyDescent="0.25">
      <c r="A4" s="5"/>
      <c r="B4" s="32">
        <f t="array" ref="B4:H4">TageUndWochen+DATE(KalenderJahr,10,1)-WEEKDAY(DATE(KalenderJahr,10,1),(Wochenanfang="Montag")+1)+1</f>
        <v>46293</v>
      </c>
      <c r="C4" s="32">
        <v>46294</v>
      </c>
      <c r="D4" s="32">
        <v>46295</v>
      </c>
      <c r="E4" s="32">
        <v>46296</v>
      </c>
      <c r="F4" s="32">
        <v>46297</v>
      </c>
      <c r="G4" s="32">
        <v>46298</v>
      </c>
      <c r="H4" s="32">
        <v>46299</v>
      </c>
    </row>
    <row r="5" spans="1:9" s="28" customFormat="1" ht="56.1" customHeight="1" x14ac:dyDescent="0.25">
      <c r="A5" s="11"/>
      <c r="B5" s="25"/>
      <c r="C5" s="25"/>
      <c r="D5" s="25" t="s">
        <v>1</v>
      </c>
      <c r="E5" s="25" t="s">
        <v>1</v>
      </c>
      <c r="F5" s="25" t="s">
        <v>38</v>
      </c>
      <c r="G5" s="25" t="s">
        <v>37</v>
      </c>
      <c r="H5" s="25" t="s">
        <v>1</v>
      </c>
    </row>
    <row r="6" spans="1:9" s="27" customFormat="1" ht="24" customHeight="1" x14ac:dyDescent="0.25">
      <c r="A6" s="5"/>
      <c r="B6" s="32">
        <f t="array" ref="B6:H6">TageUndWochen+DATE(KalenderJahr,10,1)-WEEKDAY(DATE(KalenderJahr,10,1),(Wochenanfang="Montag")+1)+8</f>
        <v>46300</v>
      </c>
      <c r="C6" s="32">
        <v>46301</v>
      </c>
      <c r="D6" s="32">
        <v>46302</v>
      </c>
      <c r="E6" s="32">
        <v>46303</v>
      </c>
      <c r="F6" s="32">
        <v>46304</v>
      </c>
      <c r="G6" s="32">
        <v>46305</v>
      </c>
      <c r="H6" s="32">
        <v>46306</v>
      </c>
    </row>
    <row r="7" spans="1:9" s="28" customFormat="1" ht="56.1" customHeight="1" x14ac:dyDescent="0.25">
      <c r="A7" s="11"/>
      <c r="B7" s="25"/>
      <c r="C7" s="25"/>
      <c r="D7" s="25"/>
      <c r="E7" s="25"/>
      <c r="F7" s="25" t="s">
        <v>1</v>
      </c>
      <c r="G7" s="38" t="s">
        <v>1</v>
      </c>
      <c r="H7" s="25" t="s">
        <v>1</v>
      </c>
    </row>
    <row r="8" spans="1:9" s="27" customFormat="1" ht="24" customHeight="1" x14ac:dyDescent="0.25">
      <c r="A8" s="5"/>
      <c r="B8" s="32">
        <f t="array" ref="B8:H8">TageUndWochen+DATE(KalenderJahr,10,1)-WEEKDAY(DATE(KalenderJahr,10,1),(Wochenanfang="Montag")+1)+15</f>
        <v>46307</v>
      </c>
      <c r="C8" s="32">
        <v>46308</v>
      </c>
      <c r="D8" s="32">
        <v>46309</v>
      </c>
      <c r="E8" s="32">
        <v>46310</v>
      </c>
      <c r="F8" s="32">
        <v>46311</v>
      </c>
      <c r="G8" s="32">
        <v>46312</v>
      </c>
      <c r="H8" s="32">
        <v>46313</v>
      </c>
    </row>
    <row r="9" spans="1:9" s="28" customFormat="1" ht="56.1" customHeight="1" x14ac:dyDescent="0.25">
      <c r="A9" s="11"/>
      <c r="B9" s="25" t="s">
        <v>1</v>
      </c>
      <c r="C9" s="25"/>
      <c r="D9" s="25"/>
      <c r="E9" s="25"/>
      <c r="F9" s="25" t="s">
        <v>1</v>
      </c>
      <c r="G9" s="25" t="s">
        <v>1</v>
      </c>
      <c r="H9" s="25"/>
    </row>
    <row r="10" spans="1:9" s="27" customFormat="1" ht="24" customHeight="1" x14ac:dyDescent="0.25">
      <c r="A10" s="5"/>
      <c r="B10" s="32">
        <f t="array" ref="B10:H10">TageUndWochen+DATE(KalenderJahr,10,1)-WEEKDAY(DATE(KalenderJahr,10,1),(Wochenanfang="Montag")+1)+22</f>
        <v>46314</v>
      </c>
      <c r="C10" s="32">
        <v>46315</v>
      </c>
      <c r="D10" s="32">
        <v>46316</v>
      </c>
      <c r="E10" s="32">
        <v>46317</v>
      </c>
      <c r="F10" s="32">
        <v>46318</v>
      </c>
      <c r="G10" s="32">
        <v>46319</v>
      </c>
      <c r="H10" s="32">
        <v>46320</v>
      </c>
    </row>
    <row r="11" spans="1:9" s="28" customFormat="1" ht="56.1" customHeight="1" x14ac:dyDescent="0.25">
      <c r="A11" s="11"/>
      <c r="B11" s="25"/>
      <c r="C11" s="25" t="s">
        <v>1</v>
      </c>
      <c r="D11" s="25" t="s">
        <v>1</v>
      </c>
      <c r="E11" s="25"/>
      <c r="F11" s="25"/>
      <c r="G11" s="25" t="s">
        <v>1</v>
      </c>
      <c r="H11" s="25"/>
    </row>
    <row r="12" spans="1:9" s="27" customFormat="1" ht="24" customHeight="1" x14ac:dyDescent="0.25">
      <c r="A12" s="5"/>
      <c r="B12" s="32">
        <f t="array" ref="B12:H12">TageUndWochen+DATE(KalenderJahr,10,1)-WEEKDAY(DATE(KalenderJahr,10,1),(Wochenanfang="Montag")+1)+29</f>
        <v>46321</v>
      </c>
      <c r="C12" s="32">
        <v>46322</v>
      </c>
      <c r="D12" s="32">
        <v>46323</v>
      </c>
      <c r="E12" s="32">
        <v>46324</v>
      </c>
      <c r="F12" s="32">
        <v>46325</v>
      </c>
      <c r="G12" s="32">
        <v>46326</v>
      </c>
      <c r="H12" s="32">
        <v>46327</v>
      </c>
    </row>
    <row r="13" spans="1:9" s="28" customFormat="1" ht="56.1" customHeight="1" x14ac:dyDescent="0.25">
      <c r="A13" s="11"/>
      <c r="B13" s="25"/>
      <c r="C13" s="25" t="s">
        <v>1</v>
      </c>
      <c r="D13" s="25" t="s">
        <v>1</v>
      </c>
      <c r="E13" s="25"/>
      <c r="F13" s="25" t="s">
        <v>40</v>
      </c>
      <c r="G13" s="25" t="s">
        <v>39</v>
      </c>
      <c r="H13" s="25" t="s">
        <v>1</v>
      </c>
    </row>
    <row r="14" spans="1:9" s="27" customFormat="1" ht="24" customHeight="1" x14ac:dyDescent="0.25">
      <c r="A14" s="5"/>
      <c r="B14" s="32">
        <f t="array" ref="B14:C14">TageUndWochen+DATE(KalenderJahr,10,1)-WEEKDAY(DATE(KalenderJahr,10,1),(Wochenanfang="Montag")+1)+36</f>
        <v>46328</v>
      </c>
      <c r="C14" s="32">
        <v>46329</v>
      </c>
      <c r="D14" s="59" t="s">
        <v>0</v>
      </c>
      <c r="E14" s="59"/>
      <c r="F14" s="59"/>
      <c r="G14" s="59"/>
      <c r="H14" s="60"/>
    </row>
    <row r="15" spans="1:9" s="28" customFormat="1" ht="56.1" customHeight="1" x14ac:dyDescent="0.25">
      <c r="A15" s="11"/>
      <c r="B15" s="25" t="s">
        <v>1</v>
      </c>
      <c r="C15" s="25" t="s">
        <v>1</v>
      </c>
      <c r="D15" s="61"/>
      <c r="E15" s="61"/>
      <c r="F15" s="61"/>
      <c r="G15" s="61"/>
      <c r="H15" s="62"/>
    </row>
  </sheetData>
  <mergeCells count="3">
    <mergeCell ref="B2:D2"/>
    <mergeCell ref="D14:H14"/>
    <mergeCell ref="D15:H15"/>
  </mergeCells>
  <conditionalFormatting sqref="B12:H12 B14:C14">
    <cfRule type="expression" dxfId="5" priority="2">
      <formula>AND(DAY(B12)&gt;=1,DAY(B12)&lt;=15)</formula>
    </cfRule>
  </conditionalFormatting>
  <conditionalFormatting sqref="B4:G4">
    <cfRule type="expression" dxfId="4" priority="1">
      <formula>DAY(B4)&gt;8</formula>
    </cfRule>
  </conditionalFormatting>
  <dataValidations count="8">
    <dataValidation allowBlank="1" showInputMessage="1" showErrorMessage="1" prompt="Automatisch ermittelter Wochentag" sqref="C3:H3"/>
    <dataValidation allowBlank="1" showInputMessage="1" showErrorMessage="1" prompt="Monatskalender Oktober" sqref="A1"/>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 allowBlank="1" showInputMessage="1" prompt="Geben Sie Monatsnotizen in der Zelle unten ein" sqref="D14:H14"/>
    <dataValidation allowBlank="1" showInputMessage="1" prompt="Geben Sie in dieser Zelle Monatsnotizen ein" sqref="D15:H15"/>
    <dataValidation allowBlank="1" showInputMessage="1" showErrorMessage="1" prompt="Diese Zeile und die Zeilen 7, 9, 11, 13 und 15 sind Zellen zur Eingabe der Tagesnotizen, die sich auf den Kalendertag in der Zelle darüber beziehen." sqref="B5"/>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s>
  <printOptions horizontalCentered="1"/>
  <pageMargins left="0.25" right="0.25" top="0.5" bottom="0.5" header="0.3" footer="0.3"/>
  <pageSetup paperSize="9" scale="99" orientation="landscape" r:id="rId1"/>
  <headerFooter differentFirst="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5" tint="0.59999389629810485"/>
    <pageSetUpPr fitToPage="1"/>
  </sheetPr>
  <dimension ref="A1:I15"/>
  <sheetViews>
    <sheetView showGridLines="0" showRowColHeaders="0" topLeftCell="A4" workbookViewId="0">
      <selection activeCell="F13" sqref="F13"/>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58" t="str">
        <f>"November "&amp;KalenderJahr</f>
        <v>November 2026</v>
      </c>
      <c r="C2" s="58"/>
      <c r="D2" s="58"/>
      <c r="E2" s="3"/>
      <c r="F2" s="3"/>
      <c r="G2" s="3"/>
      <c r="H2" s="4"/>
    </row>
    <row r="3" spans="1:9" s="27" customFormat="1" ht="24" customHeight="1" x14ac:dyDescent="0.25">
      <c r="A3" s="9"/>
      <c r="B3" s="14" t="str">
        <f>Wochenanfang</f>
        <v>Montag</v>
      </c>
      <c r="C3" s="15" t="str">
        <f t="shared" ref="C3:H3" si="0">TEXT(C4,"TTTT")</f>
        <v>Dienstag</v>
      </c>
      <c r="D3" s="15" t="str">
        <f t="shared" si="0"/>
        <v>Mittwoch</v>
      </c>
      <c r="E3" s="15" t="str">
        <f t="shared" si="0"/>
        <v>Donnerstag</v>
      </c>
      <c r="F3" s="15" t="str">
        <f t="shared" si="0"/>
        <v>Freitag</v>
      </c>
      <c r="G3" s="15" t="str">
        <f t="shared" si="0"/>
        <v>Samstag</v>
      </c>
      <c r="H3" s="16" t="str">
        <f t="shared" si="0"/>
        <v>Sonntag</v>
      </c>
    </row>
    <row r="4" spans="1:9" s="27" customFormat="1" ht="24" customHeight="1" x14ac:dyDescent="0.25">
      <c r="A4" s="5"/>
      <c r="B4" s="32">
        <f t="array" ref="B4:H4">TageUndWochen+DATE(KalenderJahr,11,1)-WEEKDAY(DATE(KalenderJahr,11,1),(Wochenanfang="Montag")+1)+1</f>
        <v>46321</v>
      </c>
      <c r="C4" s="32">
        <v>46322</v>
      </c>
      <c r="D4" s="32">
        <v>46323</v>
      </c>
      <c r="E4" s="32">
        <v>46324</v>
      </c>
      <c r="F4" s="32">
        <v>46325</v>
      </c>
      <c r="G4" s="32">
        <v>46326</v>
      </c>
      <c r="H4" s="32">
        <v>46327</v>
      </c>
    </row>
    <row r="5" spans="1:9" s="28" customFormat="1" ht="56.1" customHeight="1" x14ac:dyDescent="0.25">
      <c r="A5" s="11"/>
      <c r="B5" s="25"/>
      <c r="C5" s="25"/>
      <c r="D5" s="25"/>
      <c r="E5" s="25"/>
      <c r="F5" s="25"/>
      <c r="G5" s="28" t="s">
        <v>1</v>
      </c>
      <c r="H5" s="25" t="s">
        <v>1</v>
      </c>
    </row>
    <row r="6" spans="1:9" s="27" customFormat="1" ht="24" customHeight="1" x14ac:dyDescent="0.25">
      <c r="A6" s="5"/>
      <c r="B6" s="32">
        <f t="array" ref="B6:H6">TageUndWochen+DATE(KalenderJahr,11,1)-WEEKDAY(DATE(KalenderJahr,11,1),(Wochenanfang="Montag")+1)+8</f>
        <v>46328</v>
      </c>
      <c r="C6" s="32">
        <v>46329</v>
      </c>
      <c r="D6" s="32">
        <v>46330</v>
      </c>
      <c r="E6" s="32">
        <v>46331</v>
      </c>
      <c r="F6" s="32">
        <v>46332</v>
      </c>
      <c r="G6" s="32">
        <v>46333</v>
      </c>
      <c r="H6" s="32">
        <v>46334</v>
      </c>
    </row>
    <row r="7" spans="1:9" s="28" customFormat="1" ht="56.1" customHeight="1" x14ac:dyDescent="0.25">
      <c r="A7" s="11"/>
      <c r="B7" s="25"/>
      <c r="C7" s="25" t="s">
        <v>1</v>
      </c>
      <c r="D7" s="25" t="s">
        <v>1</v>
      </c>
      <c r="E7" s="25" t="s">
        <v>1</v>
      </c>
      <c r="F7" s="25" t="s">
        <v>41</v>
      </c>
      <c r="G7" s="28" t="s">
        <v>1</v>
      </c>
    </row>
    <row r="8" spans="1:9" s="27" customFormat="1" ht="24" customHeight="1" x14ac:dyDescent="0.25">
      <c r="A8" s="5"/>
      <c r="B8" s="32">
        <f t="array" ref="B8:H8">TageUndWochen+DATE(KalenderJahr,11,1)-WEEKDAY(DATE(KalenderJahr,11,1),(Wochenanfang="Montag")+1)+15</f>
        <v>46335</v>
      </c>
      <c r="C8" s="32">
        <v>46336</v>
      </c>
      <c r="D8" s="32">
        <v>46337</v>
      </c>
      <c r="E8" s="32">
        <v>46338</v>
      </c>
      <c r="F8" s="32">
        <v>46339</v>
      </c>
      <c r="G8" s="32">
        <v>46340</v>
      </c>
      <c r="H8" s="32">
        <v>46341</v>
      </c>
    </row>
    <row r="9" spans="1:9" s="28" customFormat="1" ht="56.1" customHeight="1" x14ac:dyDescent="0.25">
      <c r="A9" s="11"/>
      <c r="B9" s="25"/>
      <c r="C9" s="25"/>
      <c r="D9" s="25" t="s">
        <v>1</v>
      </c>
      <c r="E9" s="25" t="s">
        <v>1</v>
      </c>
      <c r="F9" s="25" t="s">
        <v>24</v>
      </c>
      <c r="G9" s="25" t="s">
        <v>42</v>
      </c>
      <c r="H9" s="25"/>
    </row>
    <row r="10" spans="1:9" s="27" customFormat="1" ht="24" customHeight="1" x14ac:dyDescent="0.25">
      <c r="A10" s="5"/>
      <c r="B10" s="32">
        <f t="array" ref="B10:H10">TageUndWochen+DATE(KalenderJahr,11,1)-WEEKDAY(DATE(KalenderJahr,11,1),(Wochenanfang="Montag")+1)+22</f>
        <v>46342</v>
      </c>
      <c r="C10" s="32">
        <v>46343</v>
      </c>
      <c r="D10" s="32">
        <v>46344</v>
      </c>
      <c r="E10" s="32">
        <v>46345</v>
      </c>
      <c r="F10" s="32">
        <v>46346</v>
      </c>
      <c r="G10" s="32">
        <v>46347</v>
      </c>
      <c r="H10" s="32">
        <v>46348</v>
      </c>
    </row>
    <row r="11" spans="1:9" s="28" customFormat="1" ht="56.1" customHeight="1" x14ac:dyDescent="0.25">
      <c r="A11" s="11"/>
      <c r="B11" s="25"/>
      <c r="C11" s="25"/>
      <c r="D11" s="25" t="s">
        <v>1</v>
      </c>
      <c r="E11" s="39" t="s">
        <v>1</v>
      </c>
      <c r="F11" s="25"/>
      <c r="G11" s="25" t="s">
        <v>1</v>
      </c>
      <c r="H11" s="25" t="s">
        <v>1</v>
      </c>
    </row>
    <row r="12" spans="1:9" s="27" customFormat="1" ht="24" customHeight="1" x14ac:dyDescent="0.25">
      <c r="A12" s="5"/>
      <c r="B12" s="32">
        <f t="array" ref="B12:H12">TageUndWochen+DATE(KalenderJahr,11,1)-WEEKDAY(DATE(KalenderJahr,11,1),(Wochenanfang="Montag")+1)+29</f>
        <v>46349</v>
      </c>
      <c r="C12" s="32">
        <v>46350</v>
      </c>
      <c r="D12" s="32">
        <v>46351</v>
      </c>
      <c r="E12" s="32">
        <v>46352</v>
      </c>
      <c r="F12" s="32">
        <v>46353</v>
      </c>
      <c r="G12" s="32">
        <v>46354</v>
      </c>
      <c r="H12" s="32">
        <v>46355</v>
      </c>
    </row>
    <row r="13" spans="1:9" s="28" customFormat="1" ht="56.1" customHeight="1" x14ac:dyDescent="0.25">
      <c r="A13" s="11"/>
      <c r="B13" s="25" t="s">
        <v>1</v>
      </c>
      <c r="C13" s="25" t="s">
        <v>1</v>
      </c>
      <c r="D13" s="25" t="s">
        <v>21</v>
      </c>
      <c r="E13" s="25" t="s">
        <v>1</v>
      </c>
      <c r="F13" s="25" t="s">
        <v>1</v>
      </c>
      <c r="G13" s="25"/>
      <c r="H13" s="25"/>
    </row>
    <row r="14" spans="1:9" s="27" customFormat="1" ht="24" customHeight="1" x14ac:dyDescent="0.25">
      <c r="A14" s="5"/>
      <c r="B14" s="32">
        <f t="array" ref="B14:C14">TageUndWochen+DATE(KalenderJahr,11,1)-WEEKDAY(DATE(KalenderJahr,11,1),(Wochenanfang="Montag")+1)+36</f>
        <v>46356</v>
      </c>
      <c r="C14" s="32">
        <v>46357</v>
      </c>
      <c r="D14" s="59" t="s">
        <v>0</v>
      </c>
      <c r="E14" s="59"/>
      <c r="F14" s="59"/>
      <c r="G14" s="59"/>
      <c r="H14" s="60"/>
    </row>
    <row r="15" spans="1:9" s="28" customFormat="1" ht="56.1" customHeight="1" x14ac:dyDescent="0.25">
      <c r="A15" s="11"/>
      <c r="B15" s="25"/>
      <c r="C15" s="25"/>
      <c r="D15" s="61"/>
      <c r="E15" s="61"/>
      <c r="F15" s="61"/>
      <c r="G15" s="61"/>
      <c r="H15" s="62"/>
    </row>
  </sheetData>
  <mergeCells count="3">
    <mergeCell ref="B2:D2"/>
    <mergeCell ref="D14:H14"/>
    <mergeCell ref="D15:H15"/>
  </mergeCells>
  <conditionalFormatting sqref="B12:H12 B14:C14">
    <cfRule type="expression" dxfId="3" priority="2">
      <formula>AND(DAY(B12)&gt;=1,DAY(B12)&lt;=15)</formula>
    </cfRule>
  </conditionalFormatting>
  <conditionalFormatting sqref="B4:G4">
    <cfRule type="expression" dxfId="2" priority="1">
      <formula>DAY(B4)&gt;8</formula>
    </cfRule>
  </conditionalFormatting>
  <dataValidations count="8">
    <dataValidation allowBlank="1" showInputMessage="1" showErrorMessage="1" prompt="Automatisch ermittelter Wochentag" sqref="C3:H3"/>
    <dataValidation allowBlank="1" showInputMessage="1" showErrorMessage="1" prompt="Monatskalender November" sqref="A1"/>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 allowBlank="1" showInputMessage="1" showErrorMessage="1" prompt="Diese Zeile und die Zeilen 7, 9, 11, 13 und 15 sind Zellen zur Eingabe der Tagesnotizen, die sich auf den Kalendertag in der Zelle darüber beziehen." sqref="B5"/>
    <dataValidation allowBlank="1" showInputMessage="1" prompt="Geben Sie in dieser Zelle Monatsnotizen ein" sqref="D15:H15"/>
    <dataValidation allowBlank="1" showInputMessage="1" prompt="Geben Sie Monatsnotizen in der Zelle unten ein" sqref="D14:H14"/>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s>
  <printOptions horizontalCentered="1"/>
  <pageMargins left="0.25" right="0.25" top="0.5" bottom="0.5" header="0.3" footer="0.3"/>
  <pageSetup paperSize="9" scale="99" orientation="landscape" r:id="rId1"/>
  <headerFooter differentFirst="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59999389629810485"/>
    <pageSetUpPr fitToPage="1"/>
  </sheetPr>
  <dimension ref="A1:I15"/>
  <sheetViews>
    <sheetView showGridLines="0" showRowColHeaders="0" tabSelected="1" topLeftCell="B1" workbookViewId="0">
      <selection activeCell="H8" sqref="H8"/>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40" t="str">
        <f>"Dezember "&amp;KalenderJahr</f>
        <v>Dezember 2026</v>
      </c>
      <c r="C2" s="40"/>
      <c r="D2" s="40"/>
      <c r="E2" s="3"/>
      <c r="F2" s="3"/>
      <c r="G2" s="3"/>
      <c r="H2" s="4"/>
    </row>
    <row r="3" spans="1:9" s="27" customFormat="1" ht="24" customHeight="1" x14ac:dyDescent="0.25">
      <c r="A3" s="9"/>
      <c r="B3" s="6" t="str">
        <f>Wochenanfang</f>
        <v>Montag</v>
      </c>
      <c r="C3" s="7" t="str">
        <f t="shared" ref="C3:H3" si="0">TEXT(C4,"TTTT")</f>
        <v>Dienstag</v>
      </c>
      <c r="D3" s="7" t="str">
        <f t="shared" si="0"/>
        <v>Mittwoch</v>
      </c>
      <c r="E3" s="7" t="str">
        <f t="shared" si="0"/>
        <v>Donnerstag</v>
      </c>
      <c r="F3" s="7" t="str">
        <f t="shared" si="0"/>
        <v>Freitag</v>
      </c>
      <c r="G3" s="7" t="str">
        <f t="shared" si="0"/>
        <v>Samstag</v>
      </c>
      <c r="H3" s="8" t="str">
        <f t="shared" si="0"/>
        <v>Sonntag</v>
      </c>
    </row>
    <row r="4" spans="1:9" s="27" customFormat="1" ht="24" customHeight="1" x14ac:dyDescent="0.25">
      <c r="A4" s="5"/>
      <c r="B4" s="30">
        <f t="array" ref="B4:H4">TageUndWochen+DATE(KalenderJahr,12,1)-WEEKDAY(DATE(KalenderJahr,12,1),(Wochenanfang="Montag")+1)+1</f>
        <v>46356</v>
      </c>
      <c r="C4" s="30">
        <v>46357</v>
      </c>
      <c r="D4" s="30">
        <v>46358</v>
      </c>
      <c r="E4" s="30">
        <v>46359</v>
      </c>
      <c r="F4" s="30">
        <v>46360</v>
      </c>
      <c r="G4" s="30">
        <v>46361</v>
      </c>
      <c r="H4" s="31">
        <v>46362</v>
      </c>
    </row>
    <row r="5" spans="1:9" s="28" customFormat="1" ht="56.1" customHeight="1" x14ac:dyDescent="0.25">
      <c r="A5" s="11"/>
      <c r="B5" s="10" t="s">
        <v>1</v>
      </c>
      <c r="C5" s="10" t="s">
        <v>1</v>
      </c>
      <c r="D5" s="10" t="s">
        <v>1</v>
      </c>
      <c r="E5" s="10" t="s">
        <v>1</v>
      </c>
      <c r="F5" s="10" t="s">
        <v>1</v>
      </c>
      <c r="G5" s="10" t="s">
        <v>1</v>
      </c>
      <c r="H5" s="10" t="s">
        <v>1</v>
      </c>
    </row>
    <row r="6" spans="1:9" s="27" customFormat="1" ht="24" customHeight="1" x14ac:dyDescent="0.25">
      <c r="A6" s="5"/>
      <c r="B6" s="30">
        <f t="array" ref="B6:H6">TageUndWochen+DATE(KalenderJahr,12,1)-WEEKDAY(DATE(KalenderJahr,12,1),(Wochenanfang="Montag")+1)+8</f>
        <v>46363</v>
      </c>
      <c r="C6" s="30">
        <v>46364</v>
      </c>
      <c r="D6" s="30">
        <v>46365</v>
      </c>
      <c r="E6" s="30">
        <v>46366</v>
      </c>
      <c r="F6" s="30">
        <v>46367</v>
      </c>
      <c r="G6" s="30">
        <v>46368</v>
      </c>
      <c r="H6" s="30">
        <v>46369</v>
      </c>
    </row>
    <row r="7" spans="1:9" s="28" customFormat="1" ht="56.1" customHeight="1" x14ac:dyDescent="0.25">
      <c r="A7" s="11"/>
      <c r="B7" s="10" t="s">
        <v>1</v>
      </c>
      <c r="C7" s="10" t="s">
        <v>1</v>
      </c>
      <c r="D7" s="10" t="s">
        <v>1</v>
      </c>
      <c r="E7" s="10" t="s">
        <v>1</v>
      </c>
      <c r="F7" s="10" t="s">
        <v>1</v>
      </c>
      <c r="G7" s="10" t="s">
        <v>1</v>
      </c>
      <c r="H7" s="10" t="s">
        <v>44</v>
      </c>
    </row>
    <row r="8" spans="1:9" s="27" customFormat="1" ht="24" customHeight="1" x14ac:dyDescent="0.25">
      <c r="A8" s="5"/>
      <c r="B8" s="30">
        <f t="array" ref="B8:H8">TageUndWochen+DATE(KalenderJahr,12,1)-WEEKDAY(DATE(KalenderJahr,12,1),(Wochenanfang="Montag")+1)+15</f>
        <v>46370</v>
      </c>
      <c r="C8" s="30">
        <v>46371</v>
      </c>
      <c r="D8" s="30">
        <v>46372</v>
      </c>
      <c r="E8" s="30">
        <v>46373</v>
      </c>
      <c r="F8" s="30">
        <v>46374</v>
      </c>
      <c r="G8" s="30">
        <v>46375</v>
      </c>
      <c r="H8" s="30">
        <v>46376</v>
      </c>
    </row>
    <row r="9" spans="1:9" s="28" customFormat="1" ht="56.1" customHeight="1" x14ac:dyDescent="0.25">
      <c r="A9" s="11"/>
      <c r="B9" s="10" t="s">
        <v>1</v>
      </c>
      <c r="C9" s="10" t="s">
        <v>1</v>
      </c>
      <c r="D9" s="10" t="s">
        <v>1</v>
      </c>
      <c r="E9" s="10" t="s">
        <v>1</v>
      </c>
      <c r="F9" s="10" t="s">
        <v>1</v>
      </c>
      <c r="G9" s="10" t="s">
        <v>1</v>
      </c>
      <c r="H9" s="10" t="s">
        <v>43</v>
      </c>
    </row>
    <row r="10" spans="1:9" s="27" customFormat="1" ht="24" customHeight="1" x14ac:dyDescent="0.25">
      <c r="A10" s="5"/>
      <c r="B10" s="30">
        <f t="array" ref="B10:H10">TageUndWochen+DATE(KalenderJahr,12,1)-WEEKDAY(DATE(KalenderJahr,12,1),(Wochenanfang="Montag")+1)+22</f>
        <v>46377</v>
      </c>
      <c r="C10" s="30">
        <v>46378</v>
      </c>
      <c r="D10" s="30">
        <v>46379</v>
      </c>
      <c r="E10" s="30">
        <v>46380</v>
      </c>
      <c r="F10" s="30">
        <v>46381</v>
      </c>
      <c r="G10" s="30">
        <v>46382</v>
      </c>
      <c r="H10" s="30">
        <v>46383</v>
      </c>
    </row>
    <row r="11" spans="1:9" s="28" customFormat="1" ht="56.1" customHeight="1" x14ac:dyDescent="0.25">
      <c r="A11" s="11"/>
      <c r="B11" s="10"/>
      <c r="C11" s="10"/>
      <c r="D11" s="10"/>
      <c r="E11" s="10"/>
      <c r="F11" s="10"/>
      <c r="G11" s="10"/>
      <c r="H11" s="10"/>
    </row>
    <row r="12" spans="1:9" s="27" customFormat="1" ht="24" customHeight="1" x14ac:dyDescent="0.25">
      <c r="A12" s="5"/>
      <c r="B12" s="30">
        <f t="array" ref="B12:H12">TageUndWochen+DATE(KalenderJahr,12,1)-WEEKDAY(DATE(KalenderJahr,12,1),(Wochenanfang="Montag")+1)+29</f>
        <v>46384</v>
      </c>
      <c r="C12" s="30">
        <v>46385</v>
      </c>
      <c r="D12" s="30">
        <v>46386</v>
      </c>
      <c r="E12" s="30">
        <v>46387</v>
      </c>
      <c r="F12" s="30">
        <v>46388</v>
      </c>
      <c r="G12" s="30">
        <v>46389</v>
      </c>
      <c r="H12" s="30">
        <v>46390</v>
      </c>
    </row>
    <row r="13" spans="1:9" s="28" customFormat="1" ht="56.1" customHeight="1" x14ac:dyDescent="0.25">
      <c r="A13" s="11"/>
      <c r="B13" s="10" t="s">
        <v>1</v>
      </c>
      <c r="C13" s="10"/>
      <c r="D13" s="10"/>
      <c r="E13" s="10"/>
      <c r="F13" s="10"/>
      <c r="G13" s="10"/>
      <c r="H13" s="10"/>
    </row>
    <row r="14" spans="1:9" s="27" customFormat="1" ht="24" customHeight="1" x14ac:dyDescent="0.25">
      <c r="A14" s="5"/>
      <c r="B14" s="30">
        <f t="array" ref="B14:C14">TageUndWochen+DATE(KalenderJahr,12,1)-WEEKDAY(DATE(KalenderJahr,12,1),(Wochenanfang="Montag")+1)+36</f>
        <v>46391</v>
      </c>
      <c r="C14" s="30">
        <v>46392</v>
      </c>
      <c r="D14" s="41" t="s">
        <v>0</v>
      </c>
      <c r="E14" s="41"/>
      <c r="F14" s="41"/>
      <c r="G14" s="41"/>
      <c r="H14" s="42"/>
    </row>
    <row r="15" spans="1:9" s="28" customFormat="1" ht="56.1" customHeight="1" x14ac:dyDescent="0.25">
      <c r="A15" s="11"/>
      <c r="B15" s="10"/>
      <c r="C15" s="10"/>
      <c r="D15" s="43"/>
      <c r="E15" s="43"/>
      <c r="F15" s="43"/>
      <c r="G15" s="43"/>
      <c r="H15" s="44"/>
    </row>
  </sheetData>
  <mergeCells count="3">
    <mergeCell ref="B2:D2"/>
    <mergeCell ref="D14:H14"/>
    <mergeCell ref="D15:H15"/>
  </mergeCells>
  <conditionalFormatting sqref="B12:H12 B14:C14">
    <cfRule type="expression" dxfId="1" priority="2">
      <formula>AND(DAY(B12)&gt;=1,DAY(B12)&lt;=15)</formula>
    </cfRule>
  </conditionalFormatting>
  <conditionalFormatting sqref="B4:G4">
    <cfRule type="expression" dxfId="0" priority="1">
      <formula>DAY(B4)&gt;8</formula>
    </cfRule>
  </conditionalFormatting>
  <dataValidations count="8">
    <dataValidation allowBlank="1" showInputMessage="1" showErrorMessage="1" prompt="Automatisch ermittelter Wochentag" sqref="C3:H3"/>
    <dataValidation allowBlank="1" showInputMessage="1" showErrorMessage="1" prompt="Monatskalender Dezember" sqref="A1"/>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 allowBlank="1" showInputMessage="1" prompt="Geben Sie Monatsnotizen in der Zelle unten ein" sqref="D14:H14"/>
    <dataValidation allowBlank="1" showInputMessage="1" prompt="Geben Sie in dieser Zelle Monatsnotizen ein" sqref="D15:H15"/>
    <dataValidation allowBlank="1" showInputMessage="1" showErrorMessage="1" prompt="Diese Zeile und die Zeilen 7, 9, 11, 13 und 15 sind Zellen zur Eingabe der Tagesnotizen, die sich auf den Kalendertag in der Zelle darüber beziehen." sqref="B5"/>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s>
  <printOptions horizontalCentered="1"/>
  <pageMargins left="0.25" right="0.25" top="0.5" bottom="0.5" header="0.3" footer="0.3"/>
  <pageSetup paperSize="9" scale="99" orientation="landscape" r:id="rId1"/>
  <headerFooter differentFirst="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8" x14ac:dyDescent="0.25"/>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tint="0.59999389629810485"/>
    <pageSetUpPr fitToPage="1"/>
  </sheetPr>
  <dimension ref="A1:I15"/>
  <sheetViews>
    <sheetView showGridLines="0" showRowColHeaders="0" topLeftCell="A7" zoomScaleNormal="100" workbookViewId="0">
      <selection activeCell="G13" sqref="G13"/>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40" t="str">
        <f>"Februar "&amp;KalenderJahr</f>
        <v>Februar 2026</v>
      </c>
      <c r="C2" s="40"/>
      <c r="D2" s="40"/>
      <c r="E2" s="3"/>
      <c r="F2" s="3"/>
      <c r="G2" s="3"/>
      <c r="H2" s="4"/>
    </row>
    <row r="3" spans="1:9" s="27" customFormat="1" ht="24" customHeight="1" x14ac:dyDescent="0.25">
      <c r="A3" s="9"/>
      <c r="B3" s="6" t="str">
        <f>Wochenanfang</f>
        <v>Montag</v>
      </c>
      <c r="C3" s="7" t="str">
        <f t="shared" ref="C3:H3" si="0">TEXT(C4,"TTTT")</f>
        <v>Dienstag</v>
      </c>
      <c r="D3" s="7" t="str">
        <f t="shared" si="0"/>
        <v>Mittwoch</v>
      </c>
      <c r="E3" s="7" t="str">
        <f t="shared" si="0"/>
        <v>Donnerstag</v>
      </c>
      <c r="F3" s="7" t="str">
        <f t="shared" si="0"/>
        <v>Freitag</v>
      </c>
      <c r="G3" s="7" t="str">
        <f t="shared" si="0"/>
        <v>Samstag</v>
      </c>
      <c r="H3" s="8" t="str">
        <f t="shared" si="0"/>
        <v>Sonntag</v>
      </c>
    </row>
    <row r="4" spans="1:9" s="27" customFormat="1" ht="24" customHeight="1" x14ac:dyDescent="0.25">
      <c r="A4" s="5"/>
      <c r="B4" s="30">
        <f t="array" ref="B4:H4">TageUndWochen+DATE(KalenderJahr,2,1)-WEEKDAY(DATE(KalenderJahr,2,1),(Wochenanfang="Montag")+1)+1</f>
        <v>46048</v>
      </c>
      <c r="C4" s="30">
        <v>46049</v>
      </c>
      <c r="D4" s="30">
        <v>46050</v>
      </c>
      <c r="E4" s="30">
        <v>46051</v>
      </c>
      <c r="F4" s="30">
        <v>46052</v>
      </c>
      <c r="G4" s="30">
        <v>46053</v>
      </c>
      <c r="H4" s="31">
        <v>46054</v>
      </c>
    </row>
    <row r="5" spans="1:9" s="28" customFormat="1" ht="56.1" customHeight="1" x14ac:dyDescent="0.25">
      <c r="A5" s="11"/>
      <c r="B5" s="10" t="s">
        <v>1</v>
      </c>
      <c r="C5" s="10" t="s">
        <v>1</v>
      </c>
      <c r="D5" s="10" t="s">
        <v>1</v>
      </c>
      <c r="E5" s="10" t="s">
        <v>1</v>
      </c>
      <c r="F5" s="10" t="s">
        <v>1</v>
      </c>
      <c r="G5" s="10" t="s">
        <v>1</v>
      </c>
      <c r="H5" s="10" t="s">
        <v>1</v>
      </c>
    </row>
    <row r="6" spans="1:9" s="27" customFormat="1" ht="24" customHeight="1" x14ac:dyDescent="0.25">
      <c r="A6" s="5"/>
      <c r="B6" s="30">
        <f t="array" ref="B6:H6">TageUndWochen+DATE(KalenderJahr,2,1)-WEEKDAY(DATE(KalenderJahr,2,1),(Wochenanfang="Montag")+1)+8</f>
        <v>46055</v>
      </c>
      <c r="C6" s="30">
        <v>46056</v>
      </c>
      <c r="D6" s="30">
        <v>46057</v>
      </c>
      <c r="E6" s="30">
        <v>46058</v>
      </c>
      <c r="F6" s="30">
        <v>46059</v>
      </c>
      <c r="G6" s="30">
        <v>46060</v>
      </c>
      <c r="H6" s="30">
        <v>46061</v>
      </c>
    </row>
    <row r="7" spans="1:9" s="28" customFormat="1" ht="56.1" customHeight="1" x14ac:dyDescent="0.25">
      <c r="A7" s="11"/>
      <c r="B7" s="10" t="s">
        <v>1</v>
      </c>
      <c r="C7" s="10" t="s">
        <v>1</v>
      </c>
      <c r="D7" s="10" t="s">
        <v>1</v>
      </c>
      <c r="E7" s="10" t="s">
        <v>1</v>
      </c>
      <c r="F7" s="10" t="s">
        <v>1</v>
      </c>
      <c r="G7" s="10" t="s">
        <v>16</v>
      </c>
      <c r="H7" s="10" t="s">
        <v>17</v>
      </c>
    </row>
    <row r="8" spans="1:9" s="27" customFormat="1" ht="24" customHeight="1" x14ac:dyDescent="0.25">
      <c r="A8" s="5"/>
      <c r="B8" s="30">
        <f t="array" ref="B8:H8">TageUndWochen+DATE(KalenderJahr,2,1)-WEEKDAY(DATE(KalenderJahr,2,1),(Wochenanfang="Montag")+1)+15</f>
        <v>46062</v>
      </c>
      <c r="C8" s="30">
        <v>46063</v>
      </c>
      <c r="D8" s="30">
        <v>46064</v>
      </c>
      <c r="E8" s="30">
        <v>46065</v>
      </c>
      <c r="F8" s="30">
        <v>46066</v>
      </c>
      <c r="G8" s="30">
        <v>46067</v>
      </c>
      <c r="H8" s="30">
        <v>46068</v>
      </c>
    </row>
    <row r="9" spans="1:9" s="28" customFormat="1" ht="56.1" customHeight="1" x14ac:dyDescent="0.25">
      <c r="A9" s="11"/>
      <c r="B9" s="10" t="s">
        <v>1</v>
      </c>
      <c r="C9" s="10" t="s">
        <v>1</v>
      </c>
      <c r="D9" s="10" t="s">
        <v>1</v>
      </c>
      <c r="E9" s="10" t="s">
        <v>8</v>
      </c>
      <c r="F9" s="10" t="s">
        <v>1</v>
      </c>
      <c r="G9" s="10" t="s">
        <v>14</v>
      </c>
      <c r="H9" s="10" t="s">
        <v>15</v>
      </c>
    </row>
    <row r="10" spans="1:9" s="27" customFormat="1" ht="24" customHeight="1" x14ac:dyDescent="0.25">
      <c r="A10" s="5"/>
      <c r="B10" s="30">
        <f t="array" ref="B10:H10">TageUndWochen+DATE(KalenderJahr,2,1)-WEEKDAY(DATE(KalenderJahr,2,1),(Wochenanfang="Montag")+1)+22</f>
        <v>46069</v>
      </c>
      <c r="C10" s="30">
        <v>46070</v>
      </c>
      <c r="D10" s="30">
        <v>46071</v>
      </c>
      <c r="E10" s="30">
        <v>46072</v>
      </c>
      <c r="F10" s="30">
        <v>46073</v>
      </c>
      <c r="G10" s="30">
        <v>46074</v>
      </c>
      <c r="H10" s="30">
        <v>46075</v>
      </c>
    </row>
    <row r="11" spans="1:9" s="28" customFormat="1" ht="56.1" customHeight="1" x14ac:dyDescent="0.25">
      <c r="A11" s="11"/>
      <c r="B11" s="10" t="s">
        <v>12</v>
      </c>
      <c r="C11" s="10" t="s">
        <v>13</v>
      </c>
      <c r="D11" s="10" t="s">
        <v>25</v>
      </c>
      <c r="E11" s="10" t="s">
        <v>1</v>
      </c>
      <c r="F11" s="10" t="s">
        <v>1</v>
      </c>
      <c r="G11" s="10" t="s">
        <v>1</v>
      </c>
      <c r="H11" s="10" t="s">
        <v>1</v>
      </c>
    </row>
    <row r="12" spans="1:9" s="27" customFormat="1" ht="24" customHeight="1" x14ac:dyDescent="0.25">
      <c r="A12" s="5"/>
      <c r="B12" s="30">
        <f t="array" ref="B12:H12">TageUndWochen+DATE(KalenderJahr,2,1)-WEEKDAY(DATE(KalenderJahr,2,1),(Wochenanfang="Montag")+1)+29</f>
        <v>46076</v>
      </c>
      <c r="C12" s="30">
        <v>46077</v>
      </c>
      <c r="D12" s="30">
        <v>46078</v>
      </c>
      <c r="E12" s="30">
        <v>46079</v>
      </c>
      <c r="F12" s="30">
        <v>46080</v>
      </c>
      <c r="G12" s="30">
        <v>46081</v>
      </c>
      <c r="H12" s="30">
        <v>46082</v>
      </c>
    </row>
    <row r="13" spans="1:9" s="28" customFormat="1" ht="56.1" customHeight="1" x14ac:dyDescent="0.25">
      <c r="A13" s="11"/>
      <c r="B13" s="10" t="s">
        <v>1</v>
      </c>
      <c r="C13" s="10" t="s">
        <v>1</v>
      </c>
      <c r="D13" s="10" t="s">
        <v>1</v>
      </c>
      <c r="E13" s="10" t="s">
        <v>1</v>
      </c>
      <c r="F13" s="10" t="s">
        <v>1</v>
      </c>
      <c r="G13" s="10" t="s">
        <v>32</v>
      </c>
      <c r="H13" s="10" t="s">
        <v>1</v>
      </c>
    </row>
    <row r="14" spans="1:9" s="27" customFormat="1" ht="24" customHeight="1" x14ac:dyDescent="0.25">
      <c r="A14" s="5"/>
      <c r="B14" s="30">
        <f t="array" ref="B14:C14">TageUndWochen+DATE(KalenderJahr,2,1)-WEEKDAY(DATE(KalenderJahr,2,1),(Wochenanfang="Montag")+1)+36</f>
        <v>46083</v>
      </c>
      <c r="C14" s="30">
        <v>46084</v>
      </c>
      <c r="D14" s="41" t="s">
        <v>0</v>
      </c>
      <c r="E14" s="41"/>
      <c r="F14" s="41"/>
      <c r="G14" s="41"/>
      <c r="H14" s="42"/>
    </row>
    <row r="15" spans="1:9" s="28" customFormat="1" ht="56.1" customHeight="1" x14ac:dyDescent="0.25">
      <c r="A15" s="11"/>
      <c r="B15" s="10"/>
      <c r="C15" s="10"/>
      <c r="D15" s="43"/>
      <c r="E15" s="43"/>
      <c r="F15" s="43"/>
      <c r="G15" s="43"/>
      <c r="H15" s="44"/>
    </row>
  </sheetData>
  <mergeCells count="3">
    <mergeCell ref="B2:D2"/>
    <mergeCell ref="D14:H14"/>
    <mergeCell ref="D15:H15"/>
  </mergeCells>
  <conditionalFormatting sqref="B12:H12 B14:C14">
    <cfRule type="expression" dxfId="21" priority="2">
      <formula>AND(DAY(B12)&gt;=1,DAY(B12)&lt;=15)</formula>
    </cfRule>
  </conditionalFormatting>
  <conditionalFormatting sqref="B4:G4">
    <cfRule type="expression" dxfId="20" priority="1">
      <formula>DAY(B4)&gt;8</formula>
    </cfRule>
  </conditionalFormatting>
  <dataValidations count="8">
    <dataValidation allowBlank="1" showInputMessage="1" showErrorMessage="1" prompt="Automatisch ermittelter Wochentag" sqref="C3:H3"/>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 allowBlank="1" showInputMessage="1" showErrorMessage="1" prompt="Monatskalender Februar" sqref="A1"/>
    <dataValidation allowBlank="1" showInputMessage="1" prompt="Geben Sie Monatsnotizen in der Zelle unten ein" sqref="D14:H14"/>
    <dataValidation allowBlank="1" showInputMessage="1" prompt="Geben Sie in dieser Zelle Monatsnotizen ein" sqref="D15:H15"/>
    <dataValidation allowBlank="1" showInputMessage="1" showErrorMessage="1" prompt="Diese Zeile und die Zeilen 7, 9, 11, 13 und 15 sind Zellen zur Eingabe der Tagesnotizen, die sich auf den Kalendertag in der Zelle darüber beziehen." sqref="B5"/>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s>
  <printOptions horizontalCentered="1"/>
  <pageMargins left="0.25" right="0.25" top="0.5" bottom="0.5" header="0.3" footer="0.3"/>
  <pageSetup paperSize="9" scale="99" orientation="landscape" r:id="rId1"/>
  <headerFooter differentFirst="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59999389629810485"/>
    <pageSetUpPr fitToPage="1"/>
  </sheetPr>
  <dimension ref="A1:I15"/>
  <sheetViews>
    <sheetView showGridLines="0" showRowColHeaders="0" topLeftCell="A4" zoomScaleNormal="100" workbookViewId="0">
      <selection activeCell="B13" sqref="B13"/>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46" t="str">
        <f>"März "&amp;KalenderJahr</f>
        <v>März 2026</v>
      </c>
      <c r="C2" s="46"/>
      <c r="D2" s="46"/>
      <c r="E2" s="3"/>
      <c r="F2" s="3"/>
      <c r="G2" s="3"/>
      <c r="H2" s="4"/>
    </row>
    <row r="3" spans="1:9" s="27" customFormat="1" ht="24" customHeight="1" x14ac:dyDescent="0.25">
      <c r="A3" s="9"/>
      <c r="B3" s="17" t="str">
        <f>Wochenanfang</f>
        <v>Montag</v>
      </c>
      <c r="C3" s="18" t="str">
        <f t="shared" ref="C3:H3" si="0">TEXT(C4,"TTTT")</f>
        <v>Dienstag</v>
      </c>
      <c r="D3" s="18" t="str">
        <f t="shared" si="0"/>
        <v>Mittwoch</v>
      </c>
      <c r="E3" s="18" t="str">
        <f t="shared" si="0"/>
        <v>Donnerstag</v>
      </c>
      <c r="F3" s="18" t="str">
        <f t="shared" si="0"/>
        <v>Freitag</v>
      </c>
      <c r="G3" s="18" t="str">
        <f t="shared" si="0"/>
        <v>Samstag</v>
      </c>
      <c r="H3" s="19" t="str">
        <f t="shared" si="0"/>
        <v>Sonntag</v>
      </c>
    </row>
    <row r="4" spans="1:9" s="27" customFormat="1" ht="24" customHeight="1" x14ac:dyDescent="0.25">
      <c r="A4" s="5"/>
      <c r="B4" s="34">
        <f t="array" ref="B4:H4">TageUndWochen+DATE(KalenderJahr,3,1)-WEEKDAY(DATE(KalenderJahr,3,1),(Wochenanfang="Montag")+1)+1</f>
        <v>46076</v>
      </c>
      <c r="C4" s="34">
        <v>46077</v>
      </c>
      <c r="D4" s="34">
        <v>46078</v>
      </c>
      <c r="E4" s="34">
        <v>46079</v>
      </c>
      <c r="F4" s="34">
        <v>46080</v>
      </c>
      <c r="G4" s="34">
        <v>46081</v>
      </c>
      <c r="H4" s="34">
        <v>46082</v>
      </c>
    </row>
    <row r="5" spans="1:9" s="28" customFormat="1" ht="56.1" customHeight="1" x14ac:dyDescent="0.25">
      <c r="A5" s="11"/>
      <c r="B5" s="20"/>
      <c r="C5" s="20"/>
      <c r="D5" s="20"/>
      <c r="E5" s="20"/>
      <c r="F5" s="20" t="s">
        <v>1</v>
      </c>
      <c r="G5" s="20" t="s">
        <v>1</v>
      </c>
      <c r="H5" s="20" t="s">
        <v>1</v>
      </c>
    </row>
    <row r="6" spans="1:9" s="27" customFormat="1" ht="24" customHeight="1" x14ac:dyDescent="0.25">
      <c r="A6" s="5"/>
      <c r="B6" s="34">
        <f t="array" ref="B6:H6">TageUndWochen+DATE(KalenderJahr,3,1)-WEEKDAY(DATE(KalenderJahr,3,1),(Wochenanfang="Montag")+1)+8</f>
        <v>46083</v>
      </c>
      <c r="C6" s="34">
        <v>46084</v>
      </c>
      <c r="D6" s="34">
        <v>46085</v>
      </c>
      <c r="E6" s="34">
        <v>46086</v>
      </c>
      <c r="F6" s="34">
        <v>46087</v>
      </c>
      <c r="G6" s="34">
        <v>46088</v>
      </c>
      <c r="H6" s="34">
        <v>46089</v>
      </c>
    </row>
    <row r="7" spans="1:9" s="28" customFormat="1" ht="56.1" customHeight="1" x14ac:dyDescent="0.25">
      <c r="A7" s="11"/>
      <c r="B7" s="20"/>
      <c r="C7" s="20"/>
      <c r="D7" s="20" t="s">
        <v>1</v>
      </c>
      <c r="E7" s="20" t="s">
        <v>1</v>
      </c>
      <c r="F7" s="20" t="s">
        <v>1</v>
      </c>
      <c r="G7" s="20" t="s">
        <v>1</v>
      </c>
      <c r="H7" s="20" t="s">
        <v>18</v>
      </c>
    </row>
    <row r="8" spans="1:9" s="27" customFormat="1" ht="24" customHeight="1" x14ac:dyDescent="0.25">
      <c r="A8" s="5"/>
      <c r="B8" s="34">
        <f t="array" ref="B8:H8">TageUndWochen+DATE(KalenderJahr,3,1)-WEEKDAY(DATE(KalenderJahr,3,1),(Wochenanfang="Montag")+1)+15</f>
        <v>46090</v>
      </c>
      <c r="C8" s="34">
        <v>46091</v>
      </c>
      <c r="D8" s="34">
        <v>46092</v>
      </c>
      <c r="E8" s="34">
        <v>46093</v>
      </c>
      <c r="F8" s="34">
        <v>46094</v>
      </c>
      <c r="G8" s="34">
        <v>46095</v>
      </c>
      <c r="H8" s="34">
        <v>46096</v>
      </c>
    </row>
    <row r="9" spans="1:9" s="28" customFormat="1" ht="56.1" customHeight="1" x14ac:dyDescent="0.25">
      <c r="A9" s="11"/>
      <c r="B9" s="20" t="s">
        <v>1</v>
      </c>
      <c r="C9" s="20" t="s">
        <v>1</v>
      </c>
      <c r="D9" s="20" t="s">
        <v>1</v>
      </c>
      <c r="E9" s="20" t="s">
        <v>1</v>
      </c>
      <c r="F9" s="20" t="s">
        <v>1</v>
      </c>
      <c r="G9" s="20" t="s">
        <v>1</v>
      </c>
      <c r="H9" s="20" t="s">
        <v>1</v>
      </c>
    </row>
    <row r="10" spans="1:9" s="27" customFormat="1" ht="24" customHeight="1" x14ac:dyDescent="0.25">
      <c r="A10" s="5"/>
      <c r="B10" s="34">
        <f t="array" ref="B10:H10">TageUndWochen+DATE(KalenderJahr,3,1)-WEEKDAY(DATE(KalenderJahr,3,1),(Wochenanfang="Montag")+1)+22</f>
        <v>46097</v>
      </c>
      <c r="C10" s="34">
        <v>46098</v>
      </c>
      <c r="D10" s="34">
        <v>46099</v>
      </c>
      <c r="E10" s="34">
        <v>46100</v>
      </c>
      <c r="F10" s="34">
        <v>46101</v>
      </c>
      <c r="G10" s="34">
        <v>46102</v>
      </c>
      <c r="H10" s="34">
        <v>46103</v>
      </c>
    </row>
    <row r="11" spans="1:9" s="28" customFormat="1" ht="56.1" customHeight="1" x14ac:dyDescent="0.25">
      <c r="A11" s="11"/>
      <c r="B11" s="20"/>
      <c r="C11" s="20" t="s">
        <v>1</v>
      </c>
      <c r="D11" s="20" t="s">
        <v>1</v>
      </c>
      <c r="E11" s="20" t="s">
        <v>26</v>
      </c>
      <c r="F11" s="20"/>
      <c r="G11" s="20" t="s">
        <v>1</v>
      </c>
      <c r="H11" s="20"/>
    </row>
    <row r="12" spans="1:9" s="27" customFormat="1" ht="24" customHeight="1" x14ac:dyDescent="0.25">
      <c r="A12" s="5"/>
      <c r="B12" s="34">
        <f t="array" ref="B12:H12">TageUndWochen+DATE(KalenderJahr,3,1)-WEEKDAY(DATE(KalenderJahr,3,1),(Wochenanfang="Montag")+1)+29</f>
        <v>46104</v>
      </c>
      <c r="C12" s="34">
        <v>46105</v>
      </c>
      <c r="D12" s="34">
        <v>46106</v>
      </c>
      <c r="E12" s="34">
        <v>46107</v>
      </c>
      <c r="F12" s="34">
        <v>46108</v>
      </c>
      <c r="G12" s="34">
        <v>46109</v>
      </c>
      <c r="H12" s="34">
        <v>46110</v>
      </c>
    </row>
    <row r="13" spans="1:9" s="28" customFormat="1" ht="56.1" customHeight="1" x14ac:dyDescent="0.25">
      <c r="A13" s="11"/>
      <c r="B13" s="20" t="s">
        <v>1</v>
      </c>
      <c r="C13" s="20" t="s">
        <v>1</v>
      </c>
      <c r="D13" s="20" t="s">
        <v>1</v>
      </c>
      <c r="E13" s="20" t="s">
        <v>1</v>
      </c>
      <c r="F13" s="20" t="s">
        <v>1</v>
      </c>
      <c r="G13" s="20" t="s">
        <v>22</v>
      </c>
      <c r="H13" s="20" t="s">
        <v>1</v>
      </c>
    </row>
    <row r="14" spans="1:9" s="27" customFormat="1" ht="24" customHeight="1" x14ac:dyDescent="0.25">
      <c r="A14" s="5"/>
      <c r="B14" s="34">
        <f t="array" ref="B14:C14">TageUndWochen+DATE(KalenderJahr,3,1)-WEEKDAY(DATE(KalenderJahr,3,1),(Wochenanfang="Montag")+1)+36</f>
        <v>46111</v>
      </c>
      <c r="C14" s="34">
        <v>46112</v>
      </c>
      <c r="D14" s="47" t="s">
        <v>0</v>
      </c>
      <c r="E14" s="47"/>
      <c r="F14" s="47"/>
      <c r="G14" s="47"/>
      <c r="H14" s="48"/>
    </row>
    <row r="15" spans="1:9" s="28" customFormat="1" ht="56.1" customHeight="1" x14ac:dyDescent="0.25">
      <c r="A15" s="11"/>
      <c r="B15" s="20"/>
      <c r="C15" s="20"/>
      <c r="D15" s="49"/>
      <c r="E15" s="49"/>
      <c r="F15" s="49"/>
      <c r="G15" s="49"/>
      <c r="H15" s="50"/>
    </row>
  </sheetData>
  <mergeCells count="3">
    <mergeCell ref="B2:D2"/>
    <mergeCell ref="D14:H14"/>
    <mergeCell ref="D15:H15"/>
  </mergeCells>
  <conditionalFormatting sqref="B12:H12 B14:C14">
    <cfRule type="expression" dxfId="19" priority="2">
      <formula>AND(DAY(B12)&gt;=1,DAY(B12)&lt;=15)</formula>
    </cfRule>
  </conditionalFormatting>
  <conditionalFormatting sqref="B4:G4">
    <cfRule type="expression" dxfId="18" priority="1">
      <formula>DAY(B4)&gt;8</formula>
    </cfRule>
  </conditionalFormatting>
  <dataValidations count="8">
    <dataValidation allowBlank="1" showInputMessage="1" showErrorMessage="1" prompt="Monatskalender März" sqref="A1"/>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Automatisch ermittelter Wochentag" sqref="C3:H3"/>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 allowBlank="1" showInputMessage="1" showErrorMessage="1" prompt="Diese Zeile und die Zeilen 7, 9, 11, 13 und 15 sind Zellen zur Eingabe der Tagesnotizen, die sich auf den Kalendertag in der Zelle darüber beziehen." sqref="B5"/>
    <dataValidation allowBlank="1" showInputMessage="1" prompt="Geben Sie in dieser Zelle Monatsnotizen ein" sqref="D15:H15"/>
    <dataValidation allowBlank="1" showInputMessage="1" prompt="Geben Sie Monatsnotizen in der Zelle unten ein" sqref="D14:H14"/>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s>
  <printOptions horizontalCentered="1"/>
  <pageMargins left="0.25" right="0.25" top="0.5" bottom="0.5" header="0.3" footer="0.3"/>
  <pageSetup paperSize="9" scale="99" orientation="landscape" r:id="rId1"/>
  <headerFooter differentFirst="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59999389629810485"/>
    <pageSetUpPr fitToPage="1"/>
  </sheetPr>
  <dimension ref="A1:I15"/>
  <sheetViews>
    <sheetView showGridLines="0" showRowColHeaders="0" topLeftCell="A7" workbookViewId="0">
      <selection activeCell="F13" sqref="F13"/>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46" t="str">
        <f>"April "&amp;KalenderJahr</f>
        <v>April 2026</v>
      </c>
      <c r="C2" s="46"/>
      <c r="D2" s="46"/>
      <c r="E2" s="3"/>
      <c r="F2" s="3"/>
      <c r="G2" s="3"/>
      <c r="H2" s="4"/>
    </row>
    <row r="3" spans="1:9" s="27" customFormat="1" ht="24" customHeight="1" x14ac:dyDescent="0.25">
      <c r="A3" s="9"/>
      <c r="B3" s="17" t="str">
        <f>Wochenanfang</f>
        <v>Montag</v>
      </c>
      <c r="C3" s="18" t="str">
        <f t="shared" ref="C3:H3" si="0">TEXT(C4,"TTTT")</f>
        <v>Dienstag</v>
      </c>
      <c r="D3" s="18" t="str">
        <f t="shared" si="0"/>
        <v>Mittwoch</v>
      </c>
      <c r="E3" s="18" t="str">
        <f t="shared" si="0"/>
        <v>Donnerstag</v>
      </c>
      <c r="F3" s="18" t="str">
        <f t="shared" si="0"/>
        <v>Freitag</v>
      </c>
      <c r="G3" s="18" t="str">
        <f t="shared" si="0"/>
        <v>Samstag</v>
      </c>
      <c r="H3" s="19" t="str">
        <f t="shared" si="0"/>
        <v>Sonntag</v>
      </c>
    </row>
    <row r="4" spans="1:9" s="27" customFormat="1" ht="24" customHeight="1" x14ac:dyDescent="0.25">
      <c r="A4" s="5"/>
      <c r="B4" s="34">
        <f t="array" ref="B4:H4">TageUndWochen+DATE(KalenderJahr,4,1)-WEEKDAY(DATE(KalenderJahr,4,1),(Wochenanfang="Montag")+1)+1</f>
        <v>46111</v>
      </c>
      <c r="C4" s="34">
        <v>46112</v>
      </c>
      <c r="D4" s="34">
        <v>46113</v>
      </c>
      <c r="E4" s="34">
        <v>46114</v>
      </c>
      <c r="F4" s="34">
        <v>46115</v>
      </c>
      <c r="G4" s="34">
        <v>46116</v>
      </c>
      <c r="H4" s="34">
        <v>46117</v>
      </c>
    </row>
    <row r="5" spans="1:9" s="28" customFormat="1" ht="56.1" customHeight="1" x14ac:dyDescent="0.25">
      <c r="A5" s="11"/>
      <c r="B5" s="20" t="s">
        <v>1</v>
      </c>
      <c r="C5" s="20"/>
      <c r="D5" s="20"/>
      <c r="E5" s="20"/>
      <c r="F5" s="20" t="s">
        <v>9</v>
      </c>
      <c r="G5" s="20" t="s">
        <v>6</v>
      </c>
      <c r="H5" s="28" t="s">
        <v>27</v>
      </c>
    </row>
    <row r="6" spans="1:9" s="27" customFormat="1" ht="24" customHeight="1" x14ac:dyDescent="0.25">
      <c r="A6" s="5"/>
      <c r="B6" s="34">
        <f t="array" ref="B6:H6">TageUndWochen+DATE(KalenderJahr,4,1)-WEEKDAY(DATE(KalenderJahr,4,1),(Wochenanfang="Montag")+1)+8</f>
        <v>46118</v>
      </c>
      <c r="C6" s="34">
        <v>46119</v>
      </c>
      <c r="D6" s="34">
        <v>46120</v>
      </c>
      <c r="E6" s="34">
        <v>46121</v>
      </c>
      <c r="F6" s="34">
        <v>46122</v>
      </c>
      <c r="G6" s="34">
        <v>46123</v>
      </c>
      <c r="H6" s="34">
        <v>46124</v>
      </c>
    </row>
    <row r="7" spans="1:9" s="28" customFormat="1" ht="56.1" customHeight="1" x14ac:dyDescent="0.25">
      <c r="A7" s="11"/>
      <c r="B7" s="20" t="s">
        <v>28</v>
      </c>
      <c r="C7" s="20"/>
      <c r="D7" s="20" t="s">
        <v>1</v>
      </c>
      <c r="E7" s="20"/>
      <c r="F7" s="20" t="s">
        <v>1</v>
      </c>
      <c r="G7" s="20"/>
      <c r="H7" s="20"/>
    </row>
    <row r="8" spans="1:9" s="27" customFormat="1" ht="24" customHeight="1" x14ac:dyDescent="0.25">
      <c r="A8" s="5"/>
      <c r="B8" s="34">
        <f t="array" ref="B8:H8">TageUndWochen+DATE(KalenderJahr,4,1)-WEEKDAY(DATE(KalenderJahr,4,1),(Wochenanfang="Montag")+1)+15</f>
        <v>46125</v>
      </c>
      <c r="C8" s="34">
        <v>46126</v>
      </c>
      <c r="D8" s="34">
        <v>46127</v>
      </c>
      <c r="E8" s="34">
        <v>46128</v>
      </c>
      <c r="F8" s="34">
        <v>46129</v>
      </c>
      <c r="G8" s="34">
        <v>46130</v>
      </c>
      <c r="H8" s="34">
        <v>46131</v>
      </c>
    </row>
    <row r="9" spans="1:9" s="28" customFormat="1" ht="56.1" customHeight="1" x14ac:dyDescent="0.25">
      <c r="A9" s="11"/>
      <c r="B9" s="20"/>
      <c r="C9" s="20" t="s">
        <v>1</v>
      </c>
      <c r="D9" s="20"/>
      <c r="E9" s="20"/>
      <c r="F9" s="20" t="s">
        <v>1</v>
      </c>
      <c r="G9" s="20" t="s">
        <v>1</v>
      </c>
      <c r="H9" s="20" t="s">
        <v>1</v>
      </c>
    </row>
    <row r="10" spans="1:9" s="27" customFormat="1" ht="24" customHeight="1" x14ac:dyDescent="0.25">
      <c r="A10" s="5"/>
      <c r="B10" s="34">
        <f t="array" ref="B10:H10">TageUndWochen+DATE(KalenderJahr,4,1)-WEEKDAY(DATE(KalenderJahr,4,1),(Wochenanfang="Montag")+1)+22</f>
        <v>46132</v>
      </c>
      <c r="C10" s="34">
        <v>46133</v>
      </c>
      <c r="D10" s="34">
        <v>46134</v>
      </c>
      <c r="E10" s="34">
        <v>46135</v>
      </c>
      <c r="F10" s="34">
        <v>46136</v>
      </c>
      <c r="G10" s="34">
        <v>46137</v>
      </c>
      <c r="H10" s="34">
        <v>46138</v>
      </c>
    </row>
    <row r="11" spans="1:9" s="28" customFormat="1" ht="56.1" customHeight="1" x14ac:dyDescent="0.25">
      <c r="A11" s="11"/>
      <c r="B11" s="20" t="s">
        <v>1</v>
      </c>
      <c r="C11" s="28" t="s">
        <v>1</v>
      </c>
      <c r="D11" s="20" t="s">
        <v>1</v>
      </c>
      <c r="E11" s="20" t="s">
        <v>1</v>
      </c>
      <c r="F11" s="20" t="s">
        <v>1</v>
      </c>
      <c r="G11" s="20" t="s">
        <v>1</v>
      </c>
      <c r="H11" s="20"/>
    </row>
    <row r="12" spans="1:9" s="27" customFormat="1" ht="24" customHeight="1" x14ac:dyDescent="0.25">
      <c r="A12" s="5"/>
      <c r="B12" s="34">
        <f t="array" ref="B12:H12">TageUndWochen+DATE(KalenderJahr,4,1)-WEEKDAY(DATE(KalenderJahr,4,1),(Wochenanfang="Montag")+1)+29</f>
        <v>46139</v>
      </c>
      <c r="C12" s="34">
        <v>46140</v>
      </c>
      <c r="D12" s="34">
        <v>46141</v>
      </c>
      <c r="E12" s="34">
        <v>46142</v>
      </c>
      <c r="F12" s="34">
        <v>46143</v>
      </c>
      <c r="G12" s="34">
        <v>46144</v>
      </c>
      <c r="H12" s="34">
        <v>46145</v>
      </c>
    </row>
    <row r="13" spans="1:9" s="28" customFormat="1" ht="56.1" customHeight="1" x14ac:dyDescent="0.25">
      <c r="A13" s="11"/>
      <c r="B13" s="20"/>
      <c r="C13" s="20" t="s">
        <v>1</v>
      </c>
      <c r="D13" s="20"/>
      <c r="E13" s="20" t="s">
        <v>29</v>
      </c>
      <c r="F13" s="28" t="s">
        <v>19</v>
      </c>
      <c r="G13" s="20" t="s">
        <v>1</v>
      </c>
      <c r="H13" s="20"/>
    </row>
    <row r="14" spans="1:9" s="27" customFormat="1" ht="24" customHeight="1" x14ac:dyDescent="0.25">
      <c r="A14" s="5"/>
      <c r="B14" s="34">
        <f t="array" ref="B14:C14">TageUndWochen+DATE(KalenderJahr,4,1)-WEEKDAY(DATE(KalenderJahr,4,1),(Wochenanfang="Montag")+1)+36</f>
        <v>46146</v>
      </c>
      <c r="C14" s="34">
        <v>46147</v>
      </c>
      <c r="D14" s="47" t="s">
        <v>0</v>
      </c>
      <c r="E14" s="47"/>
      <c r="F14" s="47"/>
      <c r="G14" s="47"/>
      <c r="H14" s="48"/>
    </row>
    <row r="15" spans="1:9" s="28" customFormat="1" ht="56.1" customHeight="1" x14ac:dyDescent="0.25">
      <c r="A15" s="11"/>
      <c r="B15" s="20"/>
      <c r="C15" s="20" t="s">
        <v>1</v>
      </c>
      <c r="D15" s="49"/>
      <c r="E15" s="49"/>
      <c r="F15" s="49"/>
      <c r="G15" s="49"/>
      <c r="H15" s="50"/>
    </row>
  </sheetData>
  <mergeCells count="3">
    <mergeCell ref="B2:D2"/>
    <mergeCell ref="D14:H14"/>
    <mergeCell ref="D15:H15"/>
  </mergeCells>
  <conditionalFormatting sqref="B12:H12 B14:C14">
    <cfRule type="expression" dxfId="17" priority="2">
      <formula>AND(DAY(B12)&gt;=1,DAY(B12)&lt;=15)</formula>
    </cfRule>
  </conditionalFormatting>
  <conditionalFormatting sqref="B4:G4">
    <cfRule type="expression" dxfId="16" priority="1">
      <formula>DAY(B4)&gt;8</formula>
    </cfRule>
  </conditionalFormatting>
  <dataValidations count="8">
    <dataValidation allowBlank="1" showInputMessage="1" showErrorMessage="1" prompt="Automatisch ermittelter Wochentag" sqref="C3:H3"/>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Monatskalender April" sqref="A1"/>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 allowBlank="1" showInputMessage="1" prompt="Geben Sie Monatsnotizen in der Zelle unten ein" sqref="D14:H14"/>
    <dataValidation allowBlank="1" showInputMessage="1" prompt="Geben Sie in dieser Zelle Monatsnotizen ein" sqref="D15:H15"/>
    <dataValidation allowBlank="1" showInputMessage="1" showErrorMessage="1" prompt="Diese Zeile und die Zeilen 7, 9, 11, 13 und 15 sind Zellen zur Eingabe der Tagesnotizen, die sich auf den Kalendertag in der Zelle darüber beziehen." sqref="B5"/>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s>
  <printOptions horizontalCentered="1"/>
  <pageMargins left="0.25" right="0.25" top="0.5" bottom="0.5" header="0.3" footer="0.3"/>
  <pageSetup paperSize="9" scale="99" orientation="landscape" r:id="rId1"/>
  <headerFooter differentFirst="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59999389629810485"/>
    <pageSetUpPr fitToPage="1"/>
  </sheetPr>
  <dimension ref="A1:I15"/>
  <sheetViews>
    <sheetView showGridLines="0" showRowColHeaders="0" topLeftCell="A4" workbookViewId="0">
      <selection activeCell="G13" sqref="G13"/>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46" t="str">
        <f>"Mai "&amp;KalenderJahr</f>
        <v>Mai 2026</v>
      </c>
      <c r="C2" s="46"/>
      <c r="D2" s="46"/>
      <c r="E2" s="3"/>
      <c r="F2" s="3"/>
      <c r="G2" s="3"/>
      <c r="H2" s="4"/>
    </row>
    <row r="3" spans="1:9" s="27" customFormat="1" ht="24" customHeight="1" x14ac:dyDescent="0.25">
      <c r="A3" s="9"/>
      <c r="B3" s="17" t="str">
        <f>Wochenanfang</f>
        <v>Montag</v>
      </c>
      <c r="C3" s="18" t="str">
        <f t="shared" ref="C3:H3" si="0">TEXT(C4,"TTTT")</f>
        <v>Dienstag</v>
      </c>
      <c r="D3" s="18" t="str">
        <f t="shared" si="0"/>
        <v>Mittwoch</v>
      </c>
      <c r="E3" s="18" t="str">
        <f t="shared" si="0"/>
        <v>Donnerstag</v>
      </c>
      <c r="F3" s="18" t="str">
        <f t="shared" si="0"/>
        <v>Freitag</v>
      </c>
      <c r="G3" s="18" t="str">
        <f t="shared" si="0"/>
        <v>Samstag</v>
      </c>
      <c r="H3" s="19" t="str">
        <f t="shared" si="0"/>
        <v>Sonntag</v>
      </c>
    </row>
    <row r="4" spans="1:9" s="27" customFormat="1" ht="24" customHeight="1" x14ac:dyDescent="0.25">
      <c r="A4" s="5"/>
      <c r="B4" s="34">
        <f t="array" ref="B4:H4">TageUndWochen+DATE(KalenderJahr,5,1)-WEEKDAY(DATE(KalenderJahr,5,1),(Wochenanfang="Montag")+1)+1</f>
        <v>46139</v>
      </c>
      <c r="C4" s="34">
        <v>46140</v>
      </c>
      <c r="D4" s="34">
        <v>46141</v>
      </c>
      <c r="E4" s="34">
        <v>46142</v>
      </c>
      <c r="F4" s="34">
        <v>46143</v>
      </c>
      <c r="G4" s="34">
        <v>46144</v>
      </c>
      <c r="H4" s="34">
        <v>46145</v>
      </c>
    </row>
    <row r="5" spans="1:9" s="28" customFormat="1" ht="56.1" customHeight="1" x14ac:dyDescent="0.25">
      <c r="A5" s="11"/>
      <c r="B5" s="20"/>
      <c r="C5" s="20"/>
      <c r="D5" s="20" t="s">
        <v>1</v>
      </c>
      <c r="E5" s="20"/>
      <c r="F5" s="20"/>
      <c r="G5" s="20" t="s">
        <v>1</v>
      </c>
      <c r="H5" s="20" t="s">
        <v>1</v>
      </c>
    </row>
    <row r="6" spans="1:9" s="27" customFormat="1" ht="24" customHeight="1" x14ac:dyDescent="0.25">
      <c r="A6" s="5"/>
      <c r="B6" s="34">
        <f t="array" ref="B6:H6">TageUndWochen+DATE(KalenderJahr,5,1)-WEEKDAY(DATE(KalenderJahr,5,1),(Wochenanfang="Montag")+1)+8</f>
        <v>46146</v>
      </c>
      <c r="C6" s="34">
        <v>46147</v>
      </c>
      <c r="D6" s="34">
        <v>46148</v>
      </c>
      <c r="E6" s="34">
        <v>46149</v>
      </c>
      <c r="F6" s="34">
        <v>46150</v>
      </c>
      <c r="G6" s="34">
        <v>46151</v>
      </c>
      <c r="H6" s="34">
        <v>46152</v>
      </c>
    </row>
    <row r="7" spans="1:9" s="28" customFormat="1" ht="56.1" customHeight="1" x14ac:dyDescent="0.25">
      <c r="A7" s="11"/>
      <c r="B7" s="20" t="s">
        <v>1</v>
      </c>
      <c r="C7" s="20" t="s">
        <v>1</v>
      </c>
      <c r="D7" s="20" t="s">
        <v>1</v>
      </c>
      <c r="E7" s="20"/>
      <c r="F7" s="20" t="s">
        <v>1</v>
      </c>
      <c r="G7" s="20" t="s">
        <v>1</v>
      </c>
      <c r="H7" s="20" t="s">
        <v>1</v>
      </c>
    </row>
    <row r="8" spans="1:9" s="27" customFormat="1" ht="24" customHeight="1" x14ac:dyDescent="0.25">
      <c r="A8" s="5"/>
      <c r="B8" s="34">
        <f t="array" ref="B8:H8">TageUndWochen+DATE(KalenderJahr,5,1)-WEEKDAY(DATE(KalenderJahr,5,1),(Wochenanfang="Montag")+1)+15</f>
        <v>46153</v>
      </c>
      <c r="C8" s="34">
        <v>46154</v>
      </c>
      <c r="D8" s="34">
        <v>46155</v>
      </c>
      <c r="E8" s="34">
        <v>46156</v>
      </c>
      <c r="F8" s="34">
        <v>46157</v>
      </c>
      <c r="G8" s="34">
        <v>46158</v>
      </c>
      <c r="H8" s="34">
        <v>46159</v>
      </c>
    </row>
    <row r="9" spans="1:9" s="28" customFormat="1" ht="56.1" customHeight="1" x14ac:dyDescent="0.25">
      <c r="A9" s="11"/>
      <c r="B9" s="20" t="s">
        <v>1</v>
      </c>
      <c r="C9" s="20" t="s">
        <v>1</v>
      </c>
      <c r="D9" s="20" t="s">
        <v>1</v>
      </c>
      <c r="E9" s="20" t="s">
        <v>20</v>
      </c>
      <c r="F9" s="20" t="s">
        <v>10</v>
      </c>
      <c r="G9" s="20" t="s">
        <v>10</v>
      </c>
      <c r="H9" s="20" t="s">
        <v>10</v>
      </c>
    </row>
    <row r="10" spans="1:9" s="27" customFormat="1" ht="24" customHeight="1" x14ac:dyDescent="0.25">
      <c r="A10" s="5"/>
      <c r="B10" s="34">
        <f t="array" ref="B10:H10">TageUndWochen+DATE(KalenderJahr,5,1)-WEEKDAY(DATE(KalenderJahr,5,1),(Wochenanfang="Montag")+1)+22</f>
        <v>46160</v>
      </c>
      <c r="C10" s="34">
        <v>46161</v>
      </c>
      <c r="D10" s="34">
        <v>46162</v>
      </c>
      <c r="E10" s="34">
        <v>46163</v>
      </c>
      <c r="F10" s="34">
        <v>46164</v>
      </c>
      <c r="G10" s="34">
        <v>46165</v>
      </c>
      <c r="H10" s="34">
        <v>46166</v>
      </c>
    </row>
    <row r="11" spans="1:9" s="28" customFormat="1" ht="56.1" customHeight="1" x14ac:dyDescent="0.25">
      <c r="A11" s="11"/>
      <c r="B11" s="20" t="s">
        <v>1</v>
      </c>
      <c r="C11" s="20" t="s">
        <v>1</v>
      </c>
      <c r="D11" s="20" t="s">
        <v>1</v>
      </c>
      <c r="E11" s="20" t="s">
        <v>1</v>
      </c>
      <c r="F11" s="20" t="s">
        <v>1</v>
      </c>
      <c r="G11" s="20" t="s">
        <v>1</v>
      </c>
      <c r="H11" s="20" t="s">
        <v>30</v>
      </c>
    </row>
    <row r="12" spans="1:9" s="27" customFormat="1" ht="24" customHeight="1" x14ac:dyDescent="0.25">
      <c r="A12" s="5"/>
      <c r="B12" s="34">
        <f t="array" ref="B12:H12">TageUndWochen+DATE(KalenderJahr,5,1)-WEEKDAY(DATE(KalenderJahr,5,1),(Wochenanfang="Montag")+1)+29</f>
        <v>46167</v>
      </c>
      <c r="C12" s="34">
        <v>46168</v>
      </c>
      <c r="D12" s="34">
        <v>46169</v>
      </c>
      <c r="E12" s="34">
        <v>46170</v>
      </c>
      <c r="F12" s="34">
        <v>46171</v>
      </c>
      <c r="G12" s="34">
        <v>46172</v>
      </c>
      <c r="H12" s="34">
        <v>46173</v>
      </c>
    </row>
    <row r="13" spans="1:9" s="28" customFormat="1" ht="56.1" customHeight="1" x14ac:dyDescent="0.25">
      <c r="A13" s="11"/>
      <c r="B13" s="20" t="s">
        <v>31</v>
      </c>
      <c r="C13" s="20" t="s">
        <v>1</v>
      </c>
      <c r="D13" s="20" t="s">
        <v>1</v>
      </c>
      <c r="E13" s="20" t="s">
        <v>1</v>
      </c>
      <c r="F13" s="20" t="s">
        <v>1</v>
      </c>
      <c r="G13" s="20" t="s">
        <v>1</v>
      </c>
      <c r="H13" s="20"/>
    </row>
    <row r="14" spans="1:9" s="27" customFormat="1" ht="24" customHeight="1" x14ac:dyDescent="0.25">
      <c r="A14" s="5"/>
      <c r="B14" s="34">
        <f t="array" ref="B14:C14">TageUndWochen+DATE(KalenderJahr,5,1)-WEEKDAY(DATE(KalenderJahr,5,1),(Wochenanfang="Montag")+1)+36</f>
        <v>46174</v>
      </c>
      <c r="C14" s="34">
        <v>46175</v>
      </c>
      <c r="D14" s="47" t="s">
        <v>0</v>
      </c>
      <c r="E14" s="47"/>
      <c r="F14" s="47"/>
      <c r="G14" s="47"/>
      <c r="H14" s="48"/>
    </row>
    <row r="15" spans="1:9" s="28" customFormat="1" ht="56.1" customHeight="1" x14ac:dyDescent="0.25">
      <c r="A15" s="11"/>
      <c r="B15" s="20"/>
      <c r="C15" s="20"/>
      <c r="D15" s="49"/>
      <c r="E15" s="49"/>
      <c r="F15" s="49"/>
      <c r="G15" s="49"/>
      <c r="H15" s="50"/>
    </row>
  </sheetData>
  <mergeCells count="3">
    <mergeCell ref="B2:D2"/>
    <mergeCell ref="D14:H14"/>
    <mergeCell ref="D15:H15"/>
  </mergeCells>
  <conditionalFormatting sqref="B12:H12 B14:C14">
    <cfRule type="expression" dxfId="15" priority="2">
      <formula>AND(DAY(B12)&gt;=1,DAY(B12)&lt;=15)</formula>
    </cfRule>
  </conditionalFormatting>
  <conditionalFormatting sqref="B4:G4">
    <cfRule type="expression" dxfId="14" priority="1">
      <formula>DAY(B4)&gt;8</formula>
    </cfRule>
  </conditionalFormatting>
  <dataValidations count="8">
    <dataValidation allowBlank="1" showInputMessage="1" showErrorMessage="1" prompt="Automatisch ermittelter Wochentag" sqref="C3:H3"/>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Monatskalender Mai" sqref="A1"/>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 allowBlank="1" showInputMessage="1" showErrorMessage="1" prompt="Diese Zeile und die Zeilen 7, 9, 11, 13 und 15 sind Zellen zur Eingabe der Tagesnotizen, die sich auf den Kalendertag in der Zelle darüber beziehen." sqref="B5"/>
    <dataValidation allowBlank="1" showInputMessage="1" prompt="Geben Sie in dieser Zelle Monatsnotizen ein" sqref="D15:H15"/>
    <dataValidation allowBlank="1" showInputMessage="1" prompt="Geben Sie Monatsnotizen in der Zelle unten ein" sqref="D14:H14"/>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s>
  <printOptions horizontalCentered="1"/>
  <pageMargins left="0.25" right="0.25" top="0.5" bottom="0.5" header="0.3" footer="0.3"/>
  <pageSetup paperSize="9" scale="99" orientation="landscape" r:id="rId1"/>
  <headerFooter differentFirst="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pageSetUpPr fitToPage="1"/>
  </sheetPr>
  <dimension ref="A1:I15"/>
  <sheetViews>
    <sheetView showGridLines="0" showRowColHeaders="0" topLeftCell="A4" zoomScaleNormal="100" workbookViewId="0">
      <selection activeCell="H11" sqref="H11"/>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51" t="str">
        <f>"Juni "&amp;KalenderJahr</f>
        <v>Juni 2026</v>
      </c>
      <c r="C2" s="51"/>
      <c r="D2" s="51"/>
      <c r="E2" s="3"/>
      <c r="F2" s="3"/>
      <c r="G2" s="3"/>
      <c r="H2" s="4"/>
    </row>
    <row r="3" spans="1:9" s="27" customFormat="1" ht="24" customHeight="1" x14ac:dyDescent="0.25">
      <c r="A3" s="9"/>
      <c r="B3" s="21" t="str">
        <f>Wochenanfang</f>
        <v>Montag</v>
      </c>
      <c r="C3" s="22" t="str">
        <f t="shared" ref="C3:H3" si="0">TEXT(C4,"TTTT")</f>
        <v>Dienstag</v>
      </c>
      <c r="D3" s="22" t="str">
        <f t="shared" si="0"/>
        <v>Mittwoch</v>
      </c>
      <c r="E3" s="22" t="str">
        <f t="shared" si="0"/>
        <v>Donnerstag</v>
      </c>
      <c r="F3" s="22" t="str">
        <f t="shared" si="0"/>
        <v>Freitag</v>
      </c>
      <c r="G3" s="22" t="str">
        <f t="shared" si="0"/>
        <v>Samstag</v>
      </c>
      <c r="H3" s="23" t="str">
        <f t="shared" si="0"/>
        <v>Sonntag</v>
      </c>
    </row>
    <row r="4" spans="1:9" s="27" customFormat="1" ht="24" customHeight="1" x14ac:dyDescent="0.25">
      <c r="A4" s="5"/>
      <c r="B4" s="33">
        <f t="array" ref="B4:H4">TageUndWochen+DATE(KalenderJahr,6,1)-WEEKDAY(DATE(KalenderJahr,6,1),(Wochenanfang="Montag")+1)+1</f>
        <v>46174</v>
      </c>
      <c r="C4" s="33">
        <v>46175</v>
      </c>
      <c r="D4" s="33">
        <v>46176</v>
      </c>
      <c r="E4" s="33">
        <v>46177</v>
      </c>
      <c r="F4" s="33">
        <v>46178</v>
      </c>
      <c r="G4" s="33">
        <v>46179</v>
      </c>
      <c r="H4" s="33">
        <v>46180</v>
      </c>
    </row>
    <row r="5" spans="1:9" s="28" customFormat="1" ht="56.1" customHeight="1" x14ac:dyDescent="0.25">
      <c r="A5" s="11"/>
      <c r="B5" s="24"/>
      <c r="C5" s="24"/>
      <c r="D5" s="24" t="s">
        <v>1</v>
      </c>
      <c r="E5" s="24" t="s">
        <v>1</v>
      </c>
      <c r="F5" s="24" t="s">
        <v>1</v>
      </c>
      <c r="G5" s="24" t="s">
        <v>1</v>
      </c>
      <c r="H5" s="35" t="s">
        <v>1</v>
      </c>
    </row>
    <row r="6" spans="1:9" s="27" customFormat="1" ht="24" customHeight="1" x14ac:dyDescent="0.25">
      <c r="A6" s="5"/>
      <c r="B6" s="33">
        <f t="array" ref="B6:H6">TageUndWochen+DATE(KalenderJahr,6,1)-WEEKDAY(DATE(KalenderJahr,6,1),(Wochenanfang="Montag")+1)+8</f>
        <v>46181</v>
      </c>
      <c r="C6" s="33">
        <v>46182</v>
      </c>
      <c r="D6" s="33">
        <v>46183</v>
      </c>
      <c r="E6" s="33">
        <v>46184</v>
      </c>
      <c r="F6" s="33">
        <v>46185</v>
      </c>
      <c r="G6" s="33">
        <v>46186</v>
      </c>
      <c r="H6" s="33">
        <v>46187</v>
      </c>
    </row>
    <row r="7" spans="1:9" s="28" customFormat="1" ht="56.1" customHeight="1" x14ac:dyDescent="0.25">
      <c r="A7" s="11"/>
      <c r="B7" s="24" t="s">
        <v>1</v>
      </c>
      <c r="C7" s="24"/>
      <c r="D7" s="24" t="s">
        <v>1</v>
      </c>
      <c r="E7" s="24" t="s">
        <v>1</v>
      </c>
      <c r="F7" s="35" t="s">
        <v>1</v>
      </c>
      <c r="G7" s="36" t="s">
        <v>1</v>
      </c>
      <c r="H7" s="24" t="s">
        <v>1</v>
      </c>
    </row>
    <row r="8" spans="1:9" s="27" customFormat="1" ht="24" customHeight="1" x14ac:dyDescent="0.25">
      <c r="A8" s="5"/>
      <c r="B8" s="33">
        <f t="array" ref="B8:H8">TageUndWochen+DATE(KalenderJahr,6,1)-WEEKDAY(DATE(KalenderJahr,6,1),(Wochenanfang="Montag")+1)+15</f>
        <v>46188</v>
      </c>
      <c r="C8" s="33">
        <v>46189</v>
      </c>
      <c r="D8" s="33">
        <v>46190</v>
      </c>
      <c r="E8" s="33">
        <v>46191</v>
      </c>
      <c r="F8" s="33">
        <v>46192</v>
      </c>
      <c r="G8" s="33">
        <v>46193</v>
      </c>
      <c r="H8" s="33">
        <v>46194</v>
      </c>
    </row>
    <row r="9" spans="1:9" s="28" customFormat="1" ht="56.1" customHeight="1" x14ac:dyDescent="0.25">
      <c r="A9" s="11"/>
      <c r="B9" s="24" t="s">
        <v>1</v>
      </c>
      <c r="C9" s="24" t="s">
        <v>1</v>
      </c>
      <c r="D9" s="24" t="s">
        <v>1</v>
      </c>
      <c r="E9" s="24" t="s">
        <v>23</v>
      </c>
      <c r="F9" s="28" t="s">
        <v>1</v>
      </c>
      <c r="G9" s="24" t="s">
        <v>1</v>
      </c>
      <c r="H9" s="24"/>
    </row>
    <row r="10" spans="1:9" s="27" customFormat="1" ht="24" customHeight="1" x14ac:dyDescent="0.25">
      <c r="A10" s="5"/>
      <c r="B10" s="33">
        <f t="array" ref="B10:H10">TageUndWochen+DATE(KalenderJahr,6,1)-WEEKDAY(DATE(KalenderJahr,6,1),(Wochenanfang="Montag")+1)+22</f>
        <v>46195</v>
      </c>
      <c r="C10" s="33">
        <v>46196</v>
      </c>
      <c r="D10" s="33">
        <v>46197</v>
      </c>
      <c r="E10" s="33">
        <v>46198</v>
      </c>
      <c r="F10" s="33">
        <v>46199</v>
      </c>
      <c r="G10" s="33">
        <v>46200</v>
      </c>
      <c r="H10" s="33">
        <v>46201</v>
      </c>
    </row>
    <row r="11" spans="1:9" s="28" customFormat="1" ht="56.1" customHeight="1" x14ac:dyDescent="0.25">
      <c r="A11" s="11"/>
      <c r="B11" s="24"/>
      <c r="C11" s="24" t="s">
        <v>1</v>
      </c>
      <c r="D11" s="24" t="s">
        <v>1</v>
      </c>
      <c r="E11" s="24" t="s">
        <v>1</v>
      </c>
      <c r="F11" s="24" t="s">
        <v>1</v>
      </c>
      <c r="G11" s="24" t="s">
        <v>1</v>
      </c>
      <c r="H11" s="24" t="s">
        <v>32</v>
      </c>
    </row>
    <row r="12" spans="1:9" s="27" customFormat="1" ht="24" customHeight="1" x14ac:dyDescent="0.25">
      <c r="A12" s="5"/>
      <c r="B12" s="33">
        <f t="array" ref="B12:H12">TageUndWochen+DATE(KalenderJahr,6,1)-WEEKDAY(DATE(KalenderJahr,6,1),(Wochenanfang="Montag")+1)+29</f>
        <v>46202</v>
      </c>
      <c r="C12" s="33">
        <v>46203</v>
      </c>
      <c r="D12" s="33">
        <v>46204</v>
      </c>
      <c r="E12" s="33">
        <v>46205</v>
      </c>
      <c r="F12" s="33">
        <v>46206</v>
      </c>
      <c r="G12" s="33">
        <v>46207</v>
      </c>
      <c r="H12" s="33">
        <v>46208</v>
      </c>
    </row>
    <row r="13" spans="1:9" s="28" customFormat="1" ht="56.1" customHeight="1" x14ac:dyDescent="0.25">
      <c r="A13" s="11"/>
      <c r="B13" s="24" t="s">
        <v>1</v>
      </c>
      <c r="C13" s="24" t="s">
        <v>1</v>
      </c>
      <c r="D13" s="24" t="s">
        <v>1</v>
      </c>
      <c r="E13" s="24"/>
      <c r="F13" s="24" t="s">
        <v>1</v>
      </c>
      <c r="G13" s="24" t="s">
        <v>1</v>
      </c>
      <c r="H13" s="24" t="s">
        <v>1</v>
      </c>
    </row>
    <row r="14" spans="1:9" s="27" customFormat="1" ht="24" customHeight="1" x14ac:dyDescent="0.25">
      <c r="A14" s="5"/>
      <c r="B14" s="33">
        <f t="array" ref="B14:C14">TageUndWochen+DATE(KalenderJahr,6,1)-WEEKDAY(DATE(KalenderJahr,6,1),(Wochenanfang="Montag")+1)+36</f>
        <v>46209</v>
      </c>
      <c r="C14" s="33">
        <v>46210</v>
      </c>
      <c r="D14" s="52" t="s">
        <v>0</v>
      </c>
      <c r="E14" s="53"/>
      <c r="F14" s="53"/>
      <c r="G14" s="53"/>
      <c r="H14" s="54"/>
    </row>
    <row r="15" spans="1:9" s="28" customFormat="1" ht="56.1" customHeight="1" x14ac:dyDescent="0.25">
      <c r="A15" s="11"/>
      <c r="B15" s="24"/>
      <c r="C15" s="24"/>
      <c r="D15" s="55"/>
      <c r="E15" s="56"/>
      <c r="F15" s="56"/>
      <c r="G15" s="56"/>
      <c r="H15" s="57"/>
    </row>
  </sheetData>
  <mergeCells count="3">
    <mergeCell ref="B2:D2"/>
    <mergeCell ref="D14:H14"/>
    <mergeCell ref="D15:H15"/>
  </mergeCells>
  <conditionalFormatting sqref="B12:H12 B14:C14">
    <cfRule type="expression" dxfId="13" priority="2">
      <formula>AND(DAY(B12)&gt;=1,DAY(B12)&lt;=15)</formula>
    </cfRule>
  </conditionalFormatting>
  <conditionalFormatting sqref="B4:G4">
    <cfRule type="expression" dxfId="12" priority="1">
      <formula>DAY(B4)&gt;8</formula>
    </cfRule>
  </conditionalFormatting>
  <dataValidations count="8">
    <dataValidation allowBlank="1" showInputMessage="1" showErrorMessage="1" prompt="Automatisch ermittelter Wochentag" sqref="C3:H3"/>
    <dataValidation allowBlank="1" showInputMessage="1" showErrorMessage="1" prompt="Monatskalender Juni" sqref="A1"/>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 allowBlank="1" showInputMessage="1" prompt="Geben Sie Monatsnotizen in der Zelle unten ein" sqref="D14:H14"/>
    <dataValidation allowBlank="1" showInputMessage="1" prompt="Geben Sie in dieser Zelle Monatsnotizen ein" sqref="D15:H15"/>
    <dataValidation allowBlank="1" showInputMessage="1" showErrorMessage="1" prompt="Diese Zeile und die Zeilen 7, 9, 11, 13 und 15 sind Zellen zur Eingabe der Tagesnotizen, die sich auf den Kalendertag in der Zelle darüber beziehen." sqref="B5"/>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s>
  <printOptions horizontalCentered="1"/>
  <pageMargins left="0.25" right="0.25" top="0.5" bottom="0.5" header="0.3" footer="0.3"/>
  <pageSetup paperSize="9" scale="99" orientation="landscape" r:id="rId1"/>
  <headerFooter differentFirst="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pageSetUpPr fitToPage="1"/>
  </sheetPr>
  <dimension ref="A1:I15"/>
  <sheetViews>
    <sheetView showGridLines="0" showRowColHeaders="0" topLeftCell="A4" zoomScaleNormal="100" workbookViewId="0">
      <selection activeCell="G9" sqref="G9"/>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51" t="str">
        <f>"Juli "&amp;KalenderJahr</f>
        <v>Juli 2026</v>
      </c>
      <c r="C2" s="51"/>
      <c r="D2" s="51"/>
      <c r="E2" s="3"/>
      <c r="F2" s="3"/>
      <c r="G2" s="3"/>
      <c r="H2" s="4"/>
    </row>
    <row r="3" spans="1:9" s="27" customFormat="1" ht="24" customHeight="1" x14ac:dyDescent="0.25">
      <c r="A3" s="9"/>
      <c r="B3" s="21" t="str">
        <f>Wochenanfang</f>
        <v>Montag</v>
      </c>
      <c r="C3" s="22" t="str">
        <f t="shared" ref="C3:H3" si="0">TEXT(C4,"TTTT")</f>
        <v>Dienstag</v>
      </c>
      <c r="D3" s="22" t="str">
        <f t="shared" si="0"/>
        <v>Mittwoch</v>
      </c>
      <c r="E3" s="22" t="str">
        <f t="shared" si="0"/>
        <v>Donnerstag</v>
      </c>
      <c r="F3" s="22" t="str">
        <f t="shared" si="0"/>
        <v>Freitag</v>
      </c>
      <c r="G3" s="22" t="str">
        <f t="shared" si="0"/>
        <v>Samstag</v>
      </c>
      <c r="H3" s="23" t="str">
        <f t="shared" si="0"/>
        <v>Sonntag</v>
      </c>
    </row>
    <row r="4" spans="1:9" s="27" customFormat="1" ht="24" customHeight="1" x14ac:dyDescent="0.25">
      <c r="A4" s="5"/>
      <c r="B4" s="33">
        <f t="array" ref="B4:H4">TageUndWochen+DATE(KalenderJahr,7,1)-WEEKDAY(DATE(KalenderJahr,7,1),(Wochenanfang="Montag")+1)+1</f>
        <v>46202</v>
      </c>
      <c r="C4" s="33">
        <v>46203</v>
      </c>
      <c r="D4" s="33">
        <v>46204</v>
      </c>
      <c r="E4" s="33">
        <v>46205</v>
      </c>
      <c r="F4" s="33">
        <v>46206</v>
      </c>
      <c r="G4" s="33">
        <v>46207</v>
      </c>
      <c r="H4" s="33">
        <v>46208</v>
      </c>
    </row>
    <row r="5" spans="1:9" s="28" customFormat="1" ht="56.1" customHeight="1" x14ac:dyDescent="0.25">
      <c r="A5" s="11"/>
      <c r="B5" s="24"/>
      <c r="C5" s="24"/>
      <c r="D5" s="24"/>
      <c r="E5" s="35" t="s">
        <v>1</v>
      </c>
      <c r="F5" s="35" t="s">
        <v>1</v>
      </c>
      <c r="G5" s="36" t="s">
        <v>1</v>
      </c>
      <c r="H5" s="24"/>
    </row>
    <row r="6" spans="1:9" s="27" customFormat="1" ht="24" customHeight="1" x14ac:dyDescent="0.25">
      <c r="A6" s="5"/>
      <c r="B6" s="33">
        <f t="array" ref="B6:H6">TageUndWochen+DATE(KalenderJahr,7,1)-WEEKDAY(DATE(KalenderJahr,7,1),(Wochenanfang="Montag")+1)+8</f>
        <v>46209</v>
      </c>
      <c r="C6" s="33">
        <v>46210</v>
      </c>
      <c r="D6" s="33">
        <v>46211</v>
      </c>
      <c r="E6" s="33">
        <v>46212</v>
      </c>
      <c r="F6" s="33">
        <v>46213</v>
      </c>
      <c r="G6" s="33">
        <v>46214</v>
      </c>
      <c r="H6" s="33">
        <v>46215</v>
      </c>
    </row>
    <row r="7" spans="1:9" s="28" customFormat="1" ht="56.1" customHeight="1" x14ac:dyDescent="0.25">
      <c r="A7" s="11"/>
      <c r="B7" s="24" t="s">
        <v>1</v>
      </c>
      <c r="C7" s="24" t="s">
        <v>1</v>
      </c>
      <c r="D7" s="24" t="s">
        <v>1</v>
      </c>
      <c r="E7" s="35" t="s">
        <v>1</v>
      </c>
      <c r="F7" s="35" t="s">
        <v>1</v>
      </c>
      <c r="G7" s="36" t="s">
        <v>1</v>
      </c>
      <c r="H7" s="24"/>
    </row>
    <row r="8" spans="1:9" s="27" customFormat="1" ht="24" customHeight="1" x14ac:dyDescent="0.25">
      <c r="A8" s="5"/>
      <c r="B8" s="33">
        <f t="array" ref="B8:H8">TageUndWochen+DATE(KalenderJahr,7,1)-WEEKDAY(DATE(KalenderJahr,7,1),(Wochenanfang="Montag")+1)+15</f>
        <v>46216</v>
      </c>
      <c r="C8" s="33">
        <v>46217</v>
      </c>
      <c r="D8" s="33">
        <v>46218</v>
      </c>
      <c r="E8" s="33">
        <v>46219</v>
      </c>
      <c r="F8" s="33">
        <v>46220</v>
      </c>
      <c r="G8" s="33">
        <v>46221</v>
      </c>
      <c r="H8" s="33">
        <v>46222</v>
      </c>
    </row>
    <row r="9" spans="1:9" s="28" customFormat="1" ht="56.1" customHeight="1" x14ac:dyDescent="0.25">
      <c r="A9" s="11"/>
      <c r="B9" s="24" t="s">
        <v>1</v>
      </c>
      <c r="C9" s="24" t="s">
        <v>1</v>
      </c>
      <c r="D9" s="24" t="s">
        <v>1</v>
      </c>
      <c r="E9" s="24"/>
      <c r="F9" s="24"/>
      <c r="G9" s="24" t="s">
        <v>1</v>
      </c>
      <c r="H9" s="24"/>
    </row>
    <row r="10" spans="1:9" s="27" customFormat="1" ht="24" customHeight="1" x14ac:dyDescent="0.25">
      <c r="A10" s="5"/>
      <c r="B10" s="33">
        <f t="array" ref="B10:H10">TageUndWochen+DATE(KalenderJahr,7,1)-WEEKDAY(DATE(KalenderJahr,7,1),(Wochenanfang="Montag")+1)+22</f>
        <v>46223</v>
      </c>
      <c r="C10" s="33">
        <v>46224</v>
      </c>
      <c r="D10" s="33">
        <v>46225</v>
      </c>
      <c r="E10" s="33">
        <v>46226</v>
      </c>
      <c r="F10" s="33">
        <v>46227</v>
      </c>
      <c r="G10" s="33">
        <v>46228</v>
      </c>
      <c r="H10" s="33">
        <v>46229</v>
      </c>
    </row>
    <row r="11" spans="1:9" s="28" customFormat="1" ht="56.1" customHeight="1" x14ac:dyDescent="0.25">
      <c r="A11" s="11"/>
      <c r="B11" s="24"/>
      <c r="C11" s="24"/>
      <c r="D11" s="24"/>
      <c r="E11" s="24"/>
      <c r="F11" s="24"/>
      <c r="G11" s="24" t="s">
        <v>1</v>
      </c>
      <c r="H11" s="24"/>
    </row>
    <row r="12" spans="1:9" s="27" customFormat="1" ht="24" customHeight="1" x14ac:dyDescent="0.25">
      <c r="A12" s="5"/>
      <c r="B12" s="33">
        <f t="array" ref="B12:H12">TageUndWochen+DATE(KalenderJahr,7,1)-WEEKDAY(DATE(KalenderJahr,7,1),(Wochenanfang="Montag")+1)+29</f>
        <v>46230</v>
      </c>
      <c r="C12" s="33">
        <v>46231</v>
      </c>
      <c r="D12" s="33">
        <v>46232</v>
      </c>
      <c r="E12" s="33">
        <v>46233</v>
      </c>
      <c r="F12" s="33">
        <v>46234</v>
      </c>
      <c r="G12" s="33">
        <v>46235</v>
      </c>
      <c r="H12" s="33">
        <v>46236</v>
      </c>
    </row>
    <row r="13" spans="1:9" s="28" customFormat="1" ht="56.1" customHeight="1" x14ac:dyDescent="0.25">
      <c r="A13" s="11"/>
      <c r="B13" s="24"/>
      <c r="C13" s="24"/>
      <c r="D13" s="24"/>
      <c r="E13" s="24"/>
      <c r="F13" s="24"/>
      <c r="G13" s="24"/>
      <c r="H13" s="24"/>
    </row>
    <row r="14" spans="1:9" s="27" customFormat="1" ht="24" customHeight="1" x14ac:dyDescent="0.25">
      <c r="A14" s="5"/>
      <c r="B14" s="33">
        <f t="array" ref="B14:C14">TageUndWochen+DATE(KalenderJahr,7,1)-WEEKDAY(DATE(KalenderJahr,7,1),(Wochenanfang="Montag")+1)+36</f>
        <v>46237</v>
      </c>
      <c r="C14" s="33">
        <v>46238</v>
      </c>
      <c r="D14" s="53" t="s">
        <v>0</v>
      </c>
      <c r="E14" s="53"/>
      <c r="F14" s="53"/>
      <c r="G14" s="53"/>
      <c r="H14" s="54"/>
    </row>
    <row r="15" spans="1:9" s="28" customFormat="1" ht="56.1" customHeight="1" x14ac:dyDescent="0.25">
      <c r="A15" s="11"/>
      <c r="B15" s="24"/>
      <c r="C15" s="24"/>
      <c r="D15" s="56"/>
      <c r="E15" s="56"/>
      <c r="F15" s="56"/>
      <c r="G15" s="56"/>
      <c r="H15" s="57"/>
    </row>
  </sheetData>
  <mergeCells count="3">
    <mergeCell ref="B2:D2"/>
    <mergeCell ref="D14:H14"/>
    <mergeCell ref="D15:H15"/>
  </mergeCells>
  <conditionalFormatting sqref="B12:H12 B14:C14">
    <cfRule type="expression" dxfId="11" priority="2">
      <formula>AND(DAY(B12)&gt;=1,DAY(B12)&lt;=15)</formula>
    </cfRule>
  </conditionalFormatting>
  <conditionalFormatting sqref="B4:G4">
    <cfRule type="expression" dxfId="10" priority="1">
      <formula>DAY(B4)&gt;8</formula>
    </cfRule>
  </conditionalFormatting>
  <dataValidations count="8">
    <dataValidation allowBlank="1" showInputMessage="1" showErrorMessage="1" prompt="Automatisch ermittelter Wochentag" sqref="C3:H3"/>
    <dataValidation allowBlank="1" showInputMessage="1" showErrorMessage="1" prompt="Monatskalender Juli" sqref="A1"/>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 allowBlank="1" showInputMessage="1" showErrorMessage="1" prompt="Diese Zeile und die Zeilen 7, 9, 11, 13 und 15 sind Zellen zur Eingabe der Tagesnotizen, die sich auf den Kalendertag in der Zelle darüber beziehen." sqref="B5"/>
    <dataValidation allowBlank="1" showInputMessage="1" prompt="Geben Sie in dieser Zelle Monatsnotizen ein" sqref="D15:H15"/>
    <dataValidation allowBlank="1" showInputMessage="1" prompt="Geben Sie Monatsnotizen in der Zelle unten ein" sqref="D14:H14"/>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s>
  <printOptions horizontalCentered="1"/>
  <pageMargins left="0.25" right="0.25" top="0.5" bottom="0.5" header="0.3" footer="0.3"/>
  <pageSetup paperSize="9" scale="99" orientation="landscape" r:id="rId1"/>
  <headerFooter differentFirst="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tint="0.59999389629810485"/>
    <pageSetUpPr fitToPage="1"/>
  </sheetPr>
  <dimension ref="A1:I15"/>
  <sheetViews>
    <sheetView showGridLines="0" showRowColHeaders="0" topLeftCell="B7" workbookViewId="0">
      <selection activeCell="B13" sqref="B13"/>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51" t="str">
        <f>"August "&amp;KalenderJahr</f>
        <v>August 2026</v>
      </c>
      <c r="C2" s="51"/>
      <c r="D2" s="51"/>
      <c r="E2" s="3"/>
      <c r="F2" s="3"/>
      <c r="G2" s="3"/>
      <c r="H2" s="4"/>
    </row>
    <row r="3" spans="1:9" s="27" customFormat="1" ht="24" customHeight="1" x14ac:dyDescent="0.25">
      <c r="A3" s="9"/>
      <c r="B3" s="21" t="str">
        <f>Wochenanfang</f>
        <v>Montag</v>
      </c>
      <c r="C3" s="22" t="str">
        <f t="shared" ref="C3:H3" si="0">TEXT(C4,"TTTT")</f>
        <v>Dienstag</v>
      </c>
      <c r="D3" s="22" t="str">
        <f t="shared" si="0"/>
        <v>Mittwoch</v>
      </c>
      <c r="E3" s="22" t="str">
        <f t="shared" si="0"/>
        <v>Donnerstag</v>
      </c>
      <c r="F3" s="22" t="str">
        <f t="shared" si="0"/>
        <v>Freitag</v>
      </c>
      <c r="G3" s="22" t="str">
        <f t="shared" si="0"/>
        <v>Samstag</v>
      </c>
      <c r="H3" s="23" t="str">
        <f t="shared" si="0"/>
        <v>Sonntag</v>
      </c>
    </row>
    <row r="4" spans="1:9" s="27" customFormat="1" ht="24" customHeight="1" x14ac:dyDescent="0.25">
      <c r="A4" s="5"/>
      <c r="B4" s="33">
        <f t="array" ref="B4:H4">TageUndWochen+DATE(KalenderJahr,8,1)-WEEKDAY(DATE(KalenderJahr,8,1),(Wochenanfang="Montag")+1)+1</f>
        <v>46230</v>
      </c>
      <c r="C4" s="33">
        <v>46231</v>
      </c>
      <c r="D4" s="33">
        <v>46232</v>
      </c>
      <c r="E4" s="33">
        <v>46233</v>
      </c>
      <c r="F4" s="33">
        <v>46234</v>
      </c>
      <c r="G4" s="33">
        <v>46235</v>
      </c>
      <c r="H4" s="33">
        <v>46236</v>
      </c>
    </row>
    <row r="5" spans="1:9" s="28" customFormat="1" ht="56.1" customHeight="1" x14ac:dyDescent="0.25">
      <c r="A5" s="11"/>
      <c r="B5" s="24"/>
      <c r="C5" s="24"/>
      <c r="D5" s="24"/>
      <c r="E5" s="24" t="s">
        <v>1</v>
      </c>
      <c r="F5" s="24"/>
      <c r="G5" s="24" t="s">
        <v>1</v>
      </c>
      <c r="H5" s="24"/>
    </row>
    <row r="6" spans="1:9" s="27" customFormat="1" ht="24" customHeight="1" x14ac:dyDescent="0.25">
      <c r="A6" s="5"/>
      <c r="B6" s="33">
        <f t="array" ref="B6:H6">TageUndWochen+DATE(KalenderJahr,8,1)-WEEKDAY(DATE(KalenderJahr,8,1),(Wochenanfang="Montag")+1)+8</f>
        <v>46237</v>
      </c>
      <c r="C6" s="33">
        <v>46238</v>
      </c>
      <c r="D6" s="33">
        <v>46239</v>
      </c>
      <c r="E6" s="33">
        <v>46240</v>
      </c>
      <c r="F6" s="33">
        <v>46241</v>
      </c>
      <c r="G6" s="33">
        <v>46242</v>
      </c>
      <c r="H6" s="33">
        <v>46243</v>
      </c>
    </row>
    <row r="7" spans="1:9" s="28" customFormat="1" ht="56.1" customHeight="1" x14ac:dyDescent="0.25">
      <c r="A7" s="11"/>
      <c r="B7" s="24"/>
      <c r="C7" s="24"/>
      <c r="D7" s="24"/>
      <c r="E7" s="24"/>
      <c r="F7" s="24"/>
      <c r="G7" s="24" t="s">
        <v>1</v>
      </c>
      <c r="H7" s="24"/>
    </row>
    <row r="8" spans="1:9" s="27" customFormat="1" ht="24" customHeight="1" x14ac:dyDescent="0.25">
      <c r="A8" s="5"/>
      <c r="B8" s="33">
        <f t="array" ref="B8:H8">TageUndWochen+DATE(KalenderJahr,8,1)-WEEKDAY(DATE(KalenderJahr,8,1),(Wochenanfang="Montag")+1)+15</f>
        <v>46244</v>
      </c>
      <c r="C8" s="33">
        <v>46245</v>
      </c>
      <c r="D8" s="33">
        <v>46246</v>
      </c>
      <c r="E8" s="33">
        <v>46247</v>
      </c>
      <c r="F8" s="33">
        <v>46248</v>
      </c>
      <c r="G8" s="33">
        <v>46249</v>
      </c>
      <c r="H8" s="33">
        <v>46250</v>
      </c>
    </row>
    <row r="9" spans="1:9" s="28" customFormat="1" ht="56.1" customHeight="1" x14ac:dyDescent="0.25">
      <c r="A9" s="11"/>
      <c r="B9" s="24"/>
      <c r="C9" s="24"/>
      <c r="D9" s="24"/>
      <c r="E9" s="24"/>
      <c r="F9" s="24"/>
      <c r="G9" s="24" t="s">
        <v>1</v>
      </c>
      <c r="H9" s="24"/>
    </row>
    <row r="10" spans="1:9" s="27" customFormat="1" ht="24" customHeight="1" x14ac:dyDescent="0.25">
      <c r="A10" s="5"/>
      <c r="B10" s="33">
        <f t="array" ref="B10:H10">TageUndWochen+DATE(KalenderJahr,8,1)-WEEKDAY(DATE(KalenderJahr,8,1),(Wochenanfang="Montag")+1)+22</f>
        <v>46251</v>
      </c>
      <c r="C10" s="33">
        <v>46252</v>
      </c>
      <c r="D10" s="33">
        <v>46253</v>
      </c>
      <c r="E10" s="33">
        <v>46254</v>
      </c>
      <c r="F10" s="33">
        <v>46255</v>
      </c>
      <c r="G10" s="33">
        <v>46256</v>
      </c>
      <c r="H10" s="33">
        <v>46257</v>
      </c>
    </row>
    <row r="11" spans="1:9" s="28" customFormat="1" ht="56.1" customHeight="1" x14ac:dyDescent="0.25">
      <c r="A11" s="11"/>
      <c r="B11" s="24"/>
      <c r="C11" s="24" t="s">
        <v>1</v>
      </c>
      <c r="D11" s="24" t="s">
        <v>1</v>
      </c>
      <c r="E11" s="24"/>
      <c r="F11" s="24"/>
      <c r="G11" s="24" t="s">
        <v>1</v>
      </c>
      <c r="H11" s="24"/>
    </row>
    <row r="12" spans="1:9" s="27" customFormat="1" ht="24" customHeight="1" x14ac:dyDescent="0.25">
      <c r="A12" s="5"/>
      <c r="B12" s="33">
        <f t="array" ref="B12:H12">TageUndWochen+DATE(KalenderJahr,8,1)-WEEKDAY(DATE(KalenderJahr,8,1),(Wochenanfang="Montag")+1)+29</f>
        <v>46258</v>
      </c>
      <c r="C12" s="33">
        <v>46259</v>
      </c>
      <c r="D12" s="33">
        <v>46260</v>
      </c>
      <c r="E12" s="33">
        <v>46261</v>
      </c>
      <c r="F12" s="33">
        <v>46262</v>
      </c>
      <c r="G12" s="33">
        <v>46263</v>
      </c>
      <c r="H12" s="33">
        <v>46264</v>
      </c>
    </row>
    <row r="13" spans="1:9" s="28" customFormat="1" ht="56.1" customHeight="1" x14ac:dyDescent="0.25">
      <c r="A13" s="11"/>
      <c r="B13" s="24" t="s">
        <v>1</v>
      </c>
      <c r="C13" s="24" t="s">
        <v>1</v>
      </c>
      <c r="D13" s="24" t="s">
        <v>1</v>
      </c>
      <c r="E13" s="24" t="s">
        <v>1</v>
      </c>
      <c r="F13" s="24" t="s">
        <v>1</v>
      </c>
      <c r="G13" s="24" t="s">
        <v>1</v>
      </c>
      <c r="H13" s="24" t="s">
        <v>1</v>
      </c>
    </row>
    <row r="14" spans="1:9" s="27" customFormat="1" ht="24" customHeight="1" x14ac:dyDescent="0.25">
      <c r="A14" s="5"/>
      <c r="B14" s="33">
        <f t="array" ref="B14:C14">TageUndWochen+DATE(KalenderJahr,8,1)-WEEKDAY(DATE(KalenderJahr,8,1),(Wochenanfang="Montag")+1)+36</f>
        <v>46265</v>
      </c>
      <c r="C14" s="33">
        <v>46266</v>
      </c>
      <c r="D14" s="53" t="s">
        <v>0</v>
      </c>
      <c r="E14" s="53"/>
      <c r="F14" s="53"/>
      <c r="G14" s="53"/>
      <c r="H14" s="54"/>
    </row>
    <row r="15" spans="1:9" s="28" customFormat="1" ht="56.1" customHeight="1" x14ac:dyDescent="0.25">
      <c r="A15" s="11"/>
      <c r="B15" s="24"/>
      <c r="C15" s="24"/>
      <c r="D15" s="56"/>
      <c r="E15" s="56"/>
      <c r="F15" s="56"/>
      <c r="G15" s="56"/>
      <c r="H15" s="57"/>
    </row>
  </sheetData>
  <mergeCells count="3">
    <mergeCell ref="B2:D2"/>
    <mergeCell ref="D14:H14"/>
    <mergeCell ref="D15:H15"/>
  </mergeCells>
  <conditionalFormatting sqref="B12:H12 B14:C14">
    <cfRule type="expression" dxfId="9" priority="2">
      <formula>AND(DAY(B12)&gt;=1,DAY(B12)&lt;=15)</formula>
    </cfRule>
  </conditionalFormatting>
  <conditionalFormatting sqref="B4:G4">
    <cfRule type="expression" dxfId="8" priority="1">
      <formula>DAY(B4)&gt;8</formula>
    </cfRule>
  </conditionalFormatting>
  <dataValidations count="8">
    <dataValidation allowBlank="1" showInputMessage="1" showErrorMessage="1" prompt="Automatisch ermittelter Wochentag" sqref="C3:H3"/>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Monatskalender August" sqref="A1"/>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 allowBlank="1" showInputMessage="1" prompt="Geben Sie Monatsnotizen in der Zelle unten ein" sqref="D14:H14"/>
    <dataValidation allowBlank="1" showInputMessage="1" prompt="Geben Sie in dieser Zelle Monatsnotizen ein" sqref="D15:H15"/>
    <dataValidation allowBlank="1" showInputMessage="1" showErrorMessage="1" prompt="Diese Zeile und die Zeilen 7, 9, 11, 13 und 15 sind Zellen zur Eingabe der Tagesnotizen, die sich auf den Kalendertag in der Zelle darüber beziehen." sqref="B5"/>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s>
  <printOptions horizontalCentered="1"/>
  <pageMargins left="0.25" right="0.25" top="0.5" bottom="0.5" header="0.3" footer="0.3"/>
  <pageSetup paperSize="9" scale="99" orientation="landscape" r:id="rId1"/>
  <headerFooter differentFirst="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5" tint="0.59999389629810485"/>
    <pageSetUpPr fitToPage="1"/>
  </sheetPr>
  <dimension ref="A1:I15"/>
  <sheetViews>
    <sheetView showGridLines="0" showRowColHeaders="0" topLeftCell="A4" zoomScaleNormal="100" workbookViewId="0">
      <selection activeCell="G9" sqref="G9"/>
    </sheetView>
  </sheetViews>
  <sheetFormatPr baseColWidth="10" defaultColWidth="8.69921875" defaultRowHeight="13.8" x14ac:dyDescent="0.25"/>
  <cols>
    <col min="1" max="1" width="1.59765625" style="29" customWidth="1"/>
    <col min="2" max="8" width="16.59765625" style="29" customWidth="1"/>
    <col min="9" max="9" width="1.59765625" style="26" customWidth="1"/>
    <col min="10" max="10" width="8.59765625" style="26" customWidth="1"/>
    <col min="11" max="16384" width="8.69921875" style="26"/>
  </cols>
  <sheetData>
    <row r="1" spans="1:9" ht="9" customHeight="1" x14ac:dyDescent="0.25">
      <c r="A1" s="1"/>
      <c r="B1" s="1"/>
      <c r="C1" s="1"/>
      <c r="D1" s="1"/>
      <c r="E1" s="1"/>
      <c r="F1" s="1"/>
      <c r="G1" s="1"/>
      <c r="H1" s="1"/>
      <c r="I1" s="26" t="s">
        <v>1</v>
      </c>
    </row>
    <row r="2" spans="1:9" ht="96" customHeight="1" x14ac:dyDescent="0.25">
      <c r="A2" s="1"/>
      <c r="B2" s="58" t="str">
        <f>"September "&amp;KalenderJahr</f>
        <v>September 2026</v>
      </c>
      <c r="C2" s="58"/>
      <c r="D2" s="58"/>
      <c r="E2" s="3"/>
      <c r="F2" s="3"/>
      <c r="G2" s="3"/>
      <c r="H2" s="4"/>
    </row>
    <row r="3" spans="1:9" s="27" customFormat="1" ht="24" customHeight="1" x14ac:dyDescent="0.25">
      <c r="A3" s="9"/>
      <c r="B3" s="14" t="str">
        <f>Wochenanfang</f>
        <v>Montag</v>
      </c>
      <c r="C3" s="15" t="str">
        <f t="shared" ref="C3:H3" si="0">TEXT(C4,"TTTT")</f>
        <v>Dienstag</v>
      </c>
      <c r="D3" s="15" t="str">
        <f t="shared" si="0"/>
        <v>Mittwoch</v>
      </c>
      <c r="E3" s="15" t="str">
        <f t="shared" si="0"/>
        <v>Donnerstag</v>
      </c>
      <c r="F3" s="15" t="str">
        <f t="shared" si="0"/>
        <v>Freitag</v>
      </c>
      <c r="G3" s="15" t="str">
        <f t="shared" si="0"/>
        <v>Samstag</v>
      </c>
      <c r="H3" s="16" t="str">
        <f t="shared" si="0"/>
        <v>Sonntag</v>
      </c>
    </row>
    <row r="4" spans="1:9" s="27" customFormat="1" ht="24" customHeight="1" x14ac:dyDescent="0.25">
      <c r="A4" s="5"/>
      <c r="B4" s="32">
        <f t="array" ref="B4:H4">TageUndWochen+DATE(KalenderJahr,9,1)-WEEKDAY(DATE(KalenderJahr,9,1),(Wochenanfang="Montag")+1)+1</f>
        <v>46265</v>
      </c>
      <c r="C4" s="32">
        <v>46266</v>
      </c>
      <c r="D4" s="32">
        <v>46267</v>
      </c>
      <c r="E4" s="32">
        <v>46268</v>
      </c>
      <c r="F4" s="32">
        <v>46269</v>
      </c>
      <c r="G4" s="32">
        <v>46270</v>
      </c>
      <c r="H4" s="32">
        <v>46271</v>
      </c>
    </row>
    <row r="5" spans="1:9" s="28" customFormat="1" ht="56.1" customHeight="1" x14ac:dyDescent="0.25">
      <c r="A5" s="11"/>
      <c r="B5" s="25"/>
      <c r="C5" s="25"/>
      <c r="D5" s="25"/>
      <c r="E5" s="25" t="s">
        <v>1</v>
      </c>
      <c r="F5" s="25"/>
      <c r="G5" s="38" t="s">
        <v>36</v>
      </c>
      <c r="H5" s="25"/>
    </row>
    <row r="6" spans="1:9" s="27" customFormat="1" ht="24" customHeight="1" x14ac:dyDescent="0.25">
      <c r="A6" s="5"/>
      <c r="B6" s="32">
        <f t="array" ref="B6:H6">TageUndWochen+DATE(KalenderJahr,9,1)-WEEKDAY(DATE(KalenderJahr,9,1),(Wochenanfang="Montag")+1)+8</f>
        <v>46272</v>
      </c>
      <c r="C6" s="32">
        <v>46273</v>
      </c>
      <c r="D6" s="32">
        <v>46274</v>
      </c>
      <c r="E6" s="32">
        <v>46275</v>
      </c>
      <c r="F6" s="32">
        <v>46276</v>
      </c>
      <c r="G6" s="32">
        <v>46277</v>
      </c>
      <c r="H6" s="32">
        <v>46278</v>
      </c>
    </row>
    <row r="7" spans="1:9" s="28" customFormat="1" ht="56.1" customHeight="1" x14ac:dyDescent="0.25">
      <c r="A7" s="11"/>
      <c r="B7" s="25"/>
      <c r="C7" s="25" t="s">
        <v>1</v>
      </c>
      <c r="D7" s="25" t="s">
        <v>1</v>
      </c>
      <c r="E7" s="25"/>
      <c r="F7" s="25" t="s">
        <v>33</v>
      </c>
      <c r="G7" s="25" t="s">
        <v>34</v>
      </c>
      <c r="H7" s="25" t="s">
        <v>34</v>
      </c>
    </row>
    <row r="8" spans="1:9" s="27" customFormat="1" ht="24" customHeight="1" x14ac:dyDescent="0.25">
      <c r="A8" s="5"/>
      <c r="B8" s="32">
        <f t="array" ref="B8:H8">TageUndWochen+DATE(KalenderJahr,9,1)-WEEKDAY(DATE(KalenderJahr,9,1),(Wochenanfang="Montag")+1)+15</f>
        <v>46279</v>
      </c>
      <c r="C8" s="32">
        <v>46280</v>
      </c>
      <c r="D8" s="32">
        <v>46281</v>
      </c>
      <c r="E8" s="32">
        <v>46282</v>
      </c>
      <c r="F8" s="32">
        <v>46283</v>
      </c>
      <c r="G8" s="32">
        <v>46284</v>
      </c>
      <c r="H8" s="32">
        <v>46285</v>
      </c>
    </row>
    <row r="9" spans="1:9" s="28" customFormat="1" ht="56.1" customHeight="1" x14ac:dyDescent="0.25">
      <c r="A9" s="11"/>
      <c r="B9" s="25"/>
      <c r="C9" s="25" t="s">
        <v>1</v>
      </c>
      <c r="D9" s="25" t="s">
        <v>1</v>
      </c>
      <c r="E9" s="25"/>
      <c r="F9" s="25"/>
      <c r="G9" s="37" t="s">
        <v>35</v>
      </c>
      <c r="H9" s="25" t="s">
        <v>1</v>
      </c>
    </row>
    <row r="10" spans="1:9" s="27" customFormat="1" ht="24" customHeight="1" x14ac:dyDescent="0.25">
      <c r="A10" s="5"/>
      <c r="B10" s="32">
        <f t="array" ref="B10:H10">TageUndWochen+DATE(KalenderJahr,9,1)-WEEKDAY(DATE(KalenderJahr,9,1),(Wochenanfang="Montag")+1)+22</f>
        <v>46286</v>
      </c>
      <c r="C10" s="32">
        <v>46287</v>
      </c>
      <c r="D10" s="32">
        <v>46288</v>
      </c>
      <c r="E10" s="32">
        <v>46289</v>
      </c>
      <c r="F10" s="32">
        <v>46290</v>
      </c>
      <c r="G10" s="32">
        <v>46291</v>
      </c>
      <c r="H10" s="32">
        <v>46292</v>
      </c>
    </row>
    <row r="11" spans="1:9" s="28" customFormat="1" ht="56.1" customHeight="1" x14ac:dyDescent="0.25">
      <c r="A11" s="11"/>
      <c r="B11" s="25" t="s">
        <v>1</v>
      </c>
      <c r="C11" s="25" t="s">
        <v>1</v>
      </c>
      <c r="D11" s="25"/>
      <c r="E11" s="25"/>
      <c r="F11" s="25" t="s">
        <v>1</v>
      </c>
      <c r="G11" s="25" t="s">
        <v>1</v>
      </c>
      <c r="H11" s="25"/>
    </row>
    <row r="12" spans="1:9" s="27" customFormat="1" ht="24" customHeight="1" x14ac:dyDescent="0.25">
      <c r="A12" s="5"/>
      <c r="B12" s="32">
        <f t="array" ref="B12:H12">TageUndWochen+DATE(KalenderJahr,9,1)-WEEKDAY(DATE(KalenderJahr,9,1),(Wochenanfang="Montag")+1)+29</f>
        <v>46293</v>
      </c>
      <c r="C12" s="32">
        <v>46294</v>
      </c>
      <c r="D12" s="32">
        <v>46295</v>
      </c>
      <c r="E12" s="32">
        <v>46296</v>
      </c>
      <c r="F12" s="32">
        <v>46297</v>
      </c>
      <c r="G12" s="32">
        <v>46298</v>
      </c>
      <c r="H12" s="32">
        <v>46299</v>
      </c>
    </row>
    <row r="13" spans="1:9" s="28" customFormat="1" ht="56.1" customHeight="1" x14ac:dyDescent="0.25">
      <c r="A13" s="11"/>
      <c r="B13" s="25"/>
      <c r="C13" s="25"/>
      <c r="D13" s="25"/>
      <c r="E13" s="25"/>
      <c r="F13" s="25"/>
      <c r="G13" s="25"/>
      <c r="H13" s="25" t="s">
        <v>1</v>
      </c>
    </row>
    <row r="14" spans="1:9" s="27" customFormat="1" ht="24" customHeight="1" x14ac:dyDescent="0.25">
      <c r="A14" s="5"/>
      <c r="B14" s="32">
        <f t="array" ref="B14:C14">TageUndWochen+DATE(KalenderJahr,9,1)-WEEKDAY(DATE(KalenderJahr,9,1),(Wochenanfang="Montag")+1)+36</f>
        <v>46300</v>
      </c>
      <c r="C14" s="32">
        <v>46301</v>
      </c>
      <c r="D14" s="59"/>
      <c r="E14" s="59"/>
      <c r="F14" s="59"/>
      <c r="G14" s="59"/>
      <c r="H14" s="60"/>
    </row>
    <row r="15" spans="1:9" s="28" customFormat="1" ht="56.1" customHeight="1" x14ac:dyDescent="0.25">
      <c r="A15" s="11"/>
      <c r="B15" s="25"/>
      <c r="C15" s="25"/>
      <c r="D15" s="61"/>
      <c r="E15" s="61"/>
      <c r="F15" s="61"/>
      <c r="G15" s="61"/>
      <c r="H15" s="62"/>
    </row>
  </sheetData>
  <mergeCells count="3">
    <mergeCell ref="B2:D2"/>
    <mergeCell ref="D14:H14"/>
    <mergeCell ref="D15:H15"/>
  </mergeCells>
  <conditionalFormatting sqref="B12:H12 B14:C14">
    <cfRule type="expression" dxfId="7" priority="2">
      <formula>AND(DAY(B12)&gt;=1,DAY(B12)&lt;=15)</formula>
    </cfRule>
  </conditionalFormatting>
  <conditionalFormatting sqref="B4:G4">
    <cfRule type="expression" dxfId="6" priority="1">
      <formula>DAY(B4)&gt;8</formula>
    </cfRule>
  </conditionalFormatting>
  <dataValidations count="8">
    <dataValidation allowBlank="1" showInputMessage="1" showErrorMessage="1" prompt="Automatisch ermittelter Wochentag" sqref="C3:H3"/>
    <dataValidation allowBlank="1" showInputMessage="1" showErrorMessage="1" prompt="Das Jahr in dieser Zelle wird automatisch auf der Grundlage des im Januar-Arbeitsblatt eingegebenen Jahrs aktualisiert. Der Kalender unten weist Datumswerte für den Vor- und den Folgemonat in hellerer Schriftfarbe auf" sqref="B2:D2"/>
    <dataValidation allowBlank="1" showInputMessage="1" showErrorMessage="1" prompt="Monatskalender September" sqref="A1"/>
    <dataValidation allowBlank="1" showInputMessage="1" showErrorMessage="1" prompt="Diese Zeile und die Zeilen 6, 8, 10, 12 und 14 enthalten Kalendertage der Woche. Wenn diese Zelle nicht die Zahl &quot;1&quot; enthält, handelt es sich um einen Tag des Vormonats. Geben Sie Notizen in Zelle D15 ein." sqref="B4"/>
    <dataValidation allowBlank="1" showInputMessage="1" showErrorMessage="1" prompt="Diese Zeile und die Zeilen 7, 9, 11, 13 und 15 sind Zellen zur Eingabe der Tagesnotizen, die sich auf den Kalendertag in der Zelle darüber beziehen." sqref="B5"/>
    <dataValidation allowBlank="1" showInputMessage="1" prompt="Geben Sie in dieser Zelle Monatsnotizen ein" sqref="D15:H15"/>
    <dataValidation allowBlank="1" showInputMessage="1" prompt="Geben Sie Monatsnotizen in der Zelle unten ein" sqref="D14:H14"/>
    <dataValidation allowBlank="1" showInputMessage="1" showErrorMessage="1" prompt="Diese Zeile enthält die Namen der Wochentage für den Kalender. Diese Zelle enthält den Anfangstag der Woche. Um den Anfangstag zu ändern, wählen Sie in Zelle L5 auf dem Januar-Arbeitsblatt einen neuen Wochentag aus." sqref="B3"/>
  </dataValidations>
  <printOptions horizontalCentered="1"/>
  <pageMargins left="0.25" right="0.25" top="0.5" bottom="0.5" header="0.3" footer="0.3"/>
  <pageSetup paperSize="9" scale="99"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0" ma:contentTypeDescription="Create a new document." ma:contentTypeScope="" ma:versionID="e39e7e9e36de66d473ce04bb4ab2dbb8">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9dc5994665da46609c24125788630d8"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1B5DC0-C7DA-4FC0-BFE2-1D1407D5E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B20271-DBF4-4EBA-824D-0E74CCAA174D}">
  <ds:schemaRefs>
    <ds:schemaRef ds:uri="http://schemas.microsoft.com/office/infopath/2007/PartnerControls"/>
    <ds:schemaRef ds:uri="http://purl.org/dc/terms/"/>
    <ds:schemaRef ds:uri="http://schemas.microsoft.com/office/2006/documentManagement/types"/>
    <ds:schemaRef ds:uri="http://purl.org/dc/elements/1.1/"/>
    <ds:schemaRef ds:uri="http://purl.org/dc/dcmitype/"/>
    <ds:schemaRef ds:uri="71af3243-3dd4-4a8d-8c0d-dd76da1f02a5"/>
    <ds:schemaRef ds:uri="http://schemas.openxmlformats.org/package/2006/metadata/core-properties"/>
    <ds:schemaRef ds:uri="16c05727-aa75-4e4a-9b5f-8a80a116589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9B8A745B-63BA-4F9A-A6E5-C457B3F40D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39</vt:i4>
      </vt:variant>
    </vt:vector>
  </HeadingPairs>
  <TitlesOfParts>
    <vt:vector size="52" baseType="lpstr">
      <vt:lpstr>Januar</vt:lpstr>
      <vt:lpstr>Februar</vt:lpstr>
      <vt:lpstr>März</vt:lpstr>
      <vt:lpstr>April</vt:lpstr>
      <vt:lpstr>Mai</vt:lpstr>
      <vt:lpstr>Juni</vt:lpstr>
      <vt:lpstr>Juli</vt:lpstr>
      <vt:lpstr>August</vt:lpstr>
      <vt:lpstr>September</vt:lpstr>
      <vt:lpstr>Oktober</vt:lpstr>
      <vt:lpstr>November</vt:lpstr>
      <vt:lpstr>Dezember</vt:lpstr>
      <vt:lpstr>Tabelle1</vt:lpstr>
      <vt:lpstr>April!Druckbereich</vt:lpstr>
      <vt:lpstr>August!Druckbereich</vt:lpstr>
      <vt:lpstr>Dezember!Druckbereich</vt:lpstr>
      <vt:lpstr>Februar!Druckbereich</vt:lpstr>
      <vt:lpstr>Januar!Druckbereich</vt:lpstr>
      <vt:lpstr>Juli!Druckbereich</vt:lpstr>
      <vt:lpstr>Juni!Druckbereich</vt:lpstr>
      <vt:lpstr>Mai!Druckbereich</vt:lpstr>
      <vt:lpstr>März!Druckbereich</vt:lpstr>
      <vt:lpstr>November!Druckbereich</vt:lpstr>
      <vt:lpstr>Oktober!Druckbereich</vt:lpstr>
      <vt:lpstr>September!Druckbereich</vt:lpstr>
      <vt:lpstr>KalenderJahr</vt:lpstr>
      <vt:lpstr>SpaltenTitelBereich1..H12.1</vt:lpstr>
      <vt:lpstr>SpaltenTitelBereich1..H12.10</vt:lpstr>
      <vt:lpstr>SpaltenTitelBereich1..H12.11</vt:lpstr>
      <vt:lpstr>SpaltenTitelBereich1..H12.12</vt:lpstr>
      <vt:lpstr>SpaltenTitelBereich1..H12.2</vt:lpstr>
      <vt:lpstr>SpaltenTitelBereich1..H12.3</vt:lpstr>
      <vt:lpstr>SpaltenTitelBereich1..H12.4</vt:lpstr>
      <vt:lpstr>SpaltenTitelBereich1..H12.5</vt:lpstr>
      <vt:lpstr>SpaltenTitelBereich1..H12.6</vt:lpstr>
      <vt:lpstr>SpaltenTitelBereich1..H12.7</vt:lpstr>
      <vt:lpstr>SpaltenTitelBereich1..H12.8</vt:lpstr>
      <vt:lpstr>SpaltenTitelBereich1..H12.9</vt:lpstr>
      <vt:lpstr>SpaltenTitelBereich2..C14.1</vt:lpstr>
      <vt:lpstr>SpaltenTitelBereich2..C14.10</vt:lpstr>
      <vt:lpstr>SpaltenTitelBereich2..C14.11</vt:lpstr>
      <vt:lpstr>SpaltenTitelBereich2..C14.12</vt:lpstr>
      <vt:lpstr>SpaltenTitelBereich2..C14.2</vt:lpstr>
      <vt:lpstr>SpaltenTitelBereich2..C14.3</vt:lpstr>
      <vt:lpstr>SpaltenTitelBereich2..C14.4</vt:lpstr>
      <vt:lpstr>SpaltenTitelBereich2..C14.5</vt:lpstr>
      <vt:lpstr>SpaltenTitelBereich2..C14.6</vt:lpstr>
      <vt:lpstr>SpaltenTitelBereich2..C14.7</vt:lpstr>
      <vt:lpstr>SpaltenTitelBereich2..C14.8</vt:lpstr>
      <vt:lpstr>SpaltenTitelBereich2..C14.9</vt:lpstr>
      <vt:lpstr>Wochenanfang</vt:lpstr>
      <vt:lpstr>ZeilenTitelBereich1..K3</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Mehrzweckhalle</dc:title>
  <dc:subject/>
  <dc:creator/>
  <cp:lastModifiedBy/>
  <dcterms:created xsi:type="dcterms:W3CDTF">2018-10-01T01:21:37Z</dcterms:created>
  <dcterms:modified xsi:type="dcterms:W3CDTF">2026-02-23T12:55:32Z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